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ARCHE PUBLIC\2019 - MARCHES PUBLICS\04-2019 batiments et équipement sportifs\DCE\A diffuser\"/>
    </mc:Choice>
  </mc:AlternateContent>
  <bookViews>
    <workbookView xWindow="0" yWindow="0" windowWidth="28800" windowHeight="12330" activeTab="1"/>
  </bookViews>
  <sheets>
    <sheet name="Synthèse des Offres" sheetId="5" r:id="rId1"/>
    <sheet name="A- Complexe Sportif" sheetId="1" r:id="rId2"/>
    <sheet name="B- Salle Omnisport" sheetId="2" r:id="rId3"/>
    <sheet name="C -Salle de pin et D-vestiaires" sheetId="3" r:id="rId4"/>
    <sheet name="E -Salle de Tennis du Mûrier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4" l="1"/>
  <c r="F16" i="4"/>
  <c r="F20" i="3" l="1"/>
  <c r="F18" i="2"/>
  <c r="F80" i="1"/>
  <c r="F76" i="1"/>
  <c r="F72" i="1"/>
  <c r="F24" i="4" l="1"/>
  <c r="E30" i="5" l="1"/>
  <c r="F22" i="4" l="1"/>
  <c r="F26" i="4"/>
  <c r="F27" i="4"/>
  <c r="F28" i="4"/>
  <c r="F21" i="4"/>
  <c r="F10" i="4"/>
  <c r="F12" i="4"/>
  <c r="F13" i="4"/>
  <c r="F15" i="4"/>
  <c r="F7" i="4"/>
  <c r="F61" i="3"/>
  <c r="F59" i="3"/>
  <c r="F62" i="3"/>
  <c r="F64" i="3"/>
  <c r="F57" i="3"/>
  <c r="F52" i="3"/>
  <c r="F50" i="3"/>
  <c r="F27" i="3"/>
  <c r="F28" i="3"/>
  <c r="F30" i="3"/>
  <c r="F31" i="3"/>
  <c r="F32" i="3"/>
  <c r="F34" i="3"/>
  <c r="F25" i="3"/>
  <c r="F11" i="3"/>
  <c r="F13" i="3"/>
  <c r="F14" i="3"/>
  <c r="F16" i="3"/>
  <c r="F17" i="3"/>
  <c r="F18" i="3"/>
  <c r="F19" i="3"/>
  <c r="F8" i="3"/>
  <c r="F28" i="2"/>
  <c r="F27" i="2"/>
  <c r="F23" i="2"/>
  <c r="F11" i="2"/>
  <c r="F13" i="2"/>
  <c r="F14" i="2"/>
  <c r="F16" i="2"/>
  <c r="F17" i="2"/>
  <c r="F8" i="2"/>
  <c r="F21" i="3" l="1"/>
  <c r="F19" i="2"/>
  <c r="F67" i="3"/>
  <c r="E26" i="5" s="1"/>
  <c r="F29" i="2"/>
  <c r="E16" i="5" s="1"/>
  <c r="F33" i="4"/>
  <c r="E31" i="5"/>
  <c r="E32" i="5" s="1"/>
  <c r="E15" i="5"/>
  <c r="F53" i="3"/>
  <c r="F35" i="3"/>
  <c r="E21" i="5" s="1"/>
  <c r="F106" i="1"/>
  <c r="F117" i="1"/>
  <c r="F120" i="1"/>
  <c r="F125" i="1"/>
  <c r="F105" i="1"/>
  <c r="F97" i="1"/>
  <c r="F98" i="1"/>
  <c r="F99" i="1"/>
  <c r="F96" i="1"/>
  <c r="F89" i="1"/>
  <c r="F88" i="1"/>
  <c r="F84" i="1"/>
  <c r="F83" i="1"/>
  <c r="F79" i="1"/>
  <c r="F81" i="1" s="1"/>
  <c r="F75" i="1"/>
  <c r="F77" i="1" s="1"/>
  <c r="F71" i="1"/>
  <c r="F73" i="1" s="1"/>
  <c r="F68" i="1"/>
  <c r="F67" i="1"/>
  <c r="F57" i="1"/>
  <c r="F59" i="1"/>
  <c r="F60" i="1"/>
  <c r="F62" i="1"/>
  <c r="F54" i="1"/>
  <c r="F43" i="1"/>
  <c r="F45" i="1"/>
  <c r="F46" i="1"/>
  <c r="F48" i="1"/>
  <c r="F41" i="1"/>
  <c r="F25" i="1"/>
  <c r="F26" i="1"/>
  <c r="F27" i="1"/>
  <c r="F30" i="1"/>
  <c r="F31" i="1"/>
  <c r="F35" i="1"/>
  <c r="F22" i="1"/>
  <c r="F11" i="1"/>
  <c r="F13" i="1"/>
  <c r="F14" i="1"/>
  <c r="F17" i="1"/>
  <c r="F8" i="1"/>
  <c r="E17" i="5" l="1"/>
  <c r="F30" i="2"/>
  <c r="F31" i="2" s="1"/>
  <c r="F32" i="2" s="1"/>
  <c r="F127" i="1"/>
  <c r="E11" i="5" s="1"/>
  <c r="E25" i="5"/>
  <c r="E27" i="5" s="1"/>
  <c r="F69" i="3"/>
  <c r="F34" i="4"/>
  <c r="F35" i="4" s="1"/>
  <c r="F36" i="3"/>
  <c r="F38" i="3" s="1"/>
  <c r="F40" i="3" s="1"/>
  <c r="E20" i="5"/>
  <c r="E22" i="5" s="1"/>
  <c r="F100" i="1"/>
  <c r="E10" i="5" s="1"/>
  <c r="F64" i="1"/>
  <c r="E8" i="5" s="1"/>
  <c r="F90" i="1"/>
  <c r="F85" i="1"/>
  <c r="F69" i="1"/>
  <c r="F36" i="1"/>
  <c r="E6" i="5" s="1"/>
  <c r="F18" i="1"/>
  <c r="E5" i="5" s="1"/>
  <c r="F50" i="1"/>
  <c r="E7" i="5" s="1"/>
  <c r="F70" i="3" l="1"/>
  <c r="F71" i="3" s="1"/>
  <c r="F92" i="1"/>
  <c r="E9" i="5" l="1"/>
  <c r="E12" i="5" s="1"/>
  <c r="E34" i="5" s="1"/>
  <c r="E35" i="5" s="1"/>
  <c r="E36" i="5" s="1"/>
  <c r="F132" i="1"/>
  <c r="F134" i="1" l="1"/>
  <c r="F136" i="1" s="1"/>
</calcChain>
</file>

<file path=xl/sharedStrings.xml><?xml version="1.0" encoding="utf-8"?>
<sst xmlns="http://schemas.openxmlformats.org/spreadsheetml/2006/main" count="547" uniqueCount="243">
  <si>
    <t>U</t>
  </si>
  <si>
    <t>A</t>
  </si>
  <si>
    <t>A.1</t>
  </si>
  <si>
    <t>A.1.1</t>
  </si>
  <si>
    <t>A.1.2</t>
  </si>
  <si>
    <t>A.1.3</t>
  </si>
  <si>
    <t>A.1.4</t>
  </si>
  <si>
    <t>A.2</t>
  </si>
  <si>
    <t>A.2.1</t>
  </si>
  <si>
    <t>A.2.2</t>
  </si>
  <si>
    <t>A.2.3</t>
  </si>
  <si>
    <t>A.2.4</t>
  </si>
  <si>
    <t>A.3</t>
  </si>
  <si>
    <t>A.3.1</t>
  </si>
  <si>
    <t>A.3.2</t>
  </si>
  <si>
    <t>A.3.3</t>
  </si>
  <si>
    <t>A.3.4</t>
  </si>
  <si>
    <t>Remplacement de l'éclairage salle de tennis 1 et 2</t>
  </si>
  <si>
    <t>TRAVAUX DE NEUTRALISATION  ET DE CONSIGNATION</t>
  </si>
  <si>
    <t>Repérage des installations</t>
  </si>
  <si>
    <t>Neutralisation et consignation des circuits</t>
  </si>
  <si>
    <t>TRAVAUX DE DEPOSE</t>
  </si>
  <si>
    <t>Dépose des équipements électriques courants forts et faibles</t>
  </si>
  <si>
    <t>DEVOIEMENT CABLES EXISTANTS</t>
  </si>
  <si>
    <t>Boites de jonction</t>
  </si>
  <si>
    <t>Prolongation des câbles d’alimentations</t>
  </si>
  <si>
    <t>ECLAIRAGE INTERIEUR ET EXTERIEUR</t>
  </si>
  <si>
    <t>Fourniture, pose et raccordement de luminaire LED en ligne continu y compris accesoires de fixation et grille de protection</t>
  </si>
  <si>
    <t>Sous-total A.1</t>
  </si>
  <si>
    <t>Remplacement de l'éclairage Dojo</t>
  </si>
  <si>
    <t>Montage et démontage d'échaffaudage</t>
  </si>
  <si>
    <t>Protection du sol sportif</t>
  </si>
  <si>
    <t>Fourniture, pose et raccordement de luminaire LED en ligne continu y compris accesoires de fixation</t>
  </si>
  <si>
    <t>Sous-total A.2</t>
  </si>
  <si>
    <t>Remplacement de l'éclairage salle de Gymnastique</t>
  </si>
  <si>
    <t>Sous-total A.3</t>
  </si>
  <si>
    <t>Ens</t>
  </si>
  <si>
    <t>N°</t>
  </si>
  <si>
    <t>Désignation</t>
  </si>
  <si>
    <t>Uté</t>
  </si>
  <si>
    <t>Qté</t>
  </si>
  <si>
    <t>Prix</t>
  </si>
  <si>
    <t>Unitaire</t>
  </si>
  <si>
    <t>Total</t>
  </si>
  <si>
    <t>A.4</t>
  </si>
  <si>
    <t>A.4.1</t>
  </si>
  <si>
    <t>A.4.2</t>
  </si>
  <si>
    <t>A.4.3</t>
  </si>
  <si>
    <t>A.4.4</t>
  </si>
  <si>
    <t>A.5</t>
  </si>
  <si>
    <t>A.5.1</t>
  </si>
  <si>
    <t>A.5.2</t>
  </si>
  <si>
    <t>A.5.3</t>
  </si>
  <si>
    <t>A.5.4</t>
  </si>
  <si>
    <t>A.5.5</t>
  </si>
  <si>
    <t>A.5.6</t>
  </si>
  <si>
    <t>A.6</t>
  </si>
  <si>
    <t>A.6.1</t>
  </si>
  <si>
    <t>Remplacement de l'éclairage salle de Tennis de table</t>
  </si>
  <si>
    <t>Sous-total A.4</t>
  </si>
  <si>
    <t>Remplacement de l'éclairage des autres locaux</t>
  </si>
  <si>
    <t>Hall d'entrée</t>
  </si>
  <si>
    <t>Sous-total A.5.1</t>
  </si>
  <si>
    <t>Salle de réunion 1</t>
  </si>
  <si>
    <t>Dépose et remplacement de luminaire saillie 2x58W par des étanches LED saillie</t>
  </si>
  <si>
    <t>Sous-total A.5.2</t>
  </si>
  <si>
    <t>Salle de réunion 2</t>
  </si>
  <si>
    <t>Dépose et remplacement de luminaire saillie 2x36W par des étanches LED saillie</t>
  </si>
  <si>
    <t>Sous-total A.5.3</t>
  </si>
  <si>
    <t>Local associatif</t>
  </si>
  <si>
    <t>Dépose et remplacement de luminaire saillie 1x36W par des étanches LED saillie</t>
  </si>
  <si>
    <t>Sous-total A.5.4</t>
  </si>
  <si>
    <t>Vestiaires, sanitaires et circulation DOJO / TENNIS</t>
  </si>
  <si>
    <t>Sous-total A.5.5</t>
  </si>
  <si>
    <t>Vestiaires, sanitaires et circulation TENNIS DE TABLE / GYM</t>
  </si>
  <si>
    <t>Sous-total A.5.6</t>
  </si>
  <si>
    <t>Sous-total A.5</t>
  </si>
  <si>
    <t>Divers</t>
  </si>
  <si>
    <t>SKYDOME</t>
  </si>
  <si>
    <t>Fourniture et pose de contact d'ouverture sur l'ouvrant du skydôme</t>
  </si>
  <si>
    <t>ens</t>
  </si>
  <si>
    <t>A.7</t>
  </si>
  <si>
    <t>A.7.1</t>
  </si>
  <si>
    <t>A.7.2</t>
  </si>
  <si>
    <t>A.7.3</t>
  </si>
  <si>
    <t>A.7.4</t>
  </si>
  <si>
    <t>A.7.5</t>
  </si>
  <si>
    <t>A.7.6</t>
  </si>
  <si>
    <t>A.7.7</t>
  </si>
  <si>
    <t>Fourniture, pose et raccordement d'un buzzer d'alerte</t>
  </si>
  <si>
    <t>Câblage et canalisations de l'ensemble</t>
  </si>
  <si>
    <t>Ouverture et fermeture des faux plafond pour le passage de l'ensemble des canalisations</t>
  </si>
  <si>
    <t>Sous-total A.6</t>
  </si>
  <si>
    <t>Levées des réserves bureau de contrôle</t>
  </si>
  <si>
    <t>Ensemble d'appareillage BT TGBT (BUREAU ACCUEIL RDC)</t>
  </si>
  <si>
    <t>*1 - Pouvoir de coupure des protections - Remplacement de la  protection "ECL EXT ENTREE" par un disjoncteur ayant un pouvoir de coupure adapté</t>
  </si>
  <si>
    <t>*2 - Pdc de la protection du circuit ext ecl+pc coté terrain de foot - Remplacement de la protection par un disjoncteur ayant un pouvoir de coupure adapté</t>
  </si>
  <si>
    <t>Ensemble d'appareillage BT COFFRET SALLE DE JUDO</t>
  </si>
  <si>
    <t>*3 - Etat de l'enveloppe -Dégradation mécanique de l'enveloppe (Non visible sur site)</t>
  </si>
  <si>
    <t>*4 - Coffret électrique - Coffret à maintenir fermé à clef</t>
  </si>
  <si>
    <t>Ensemble d'appareillage BT COFFRET SALLE DE GYM</t>
  </si>
  <si>
    <t>*5 - Etat de l'enveloppe - Coffret à maintenir fermé à clef</t>
  </si>
  <si>
    <t>Ensemble d'appareillage BT COFFRET SALLE DE PING-PONG</t>
  </si>
  <si>
    <t>*6 - Etat de l'enveloppe - Coffret à maintenir fermé à clef</t>
  </si>
  <si>
    <t>Ensemble d'appareillage BT COFFRET SALLE DE TENNIS</t>
  </si>
  <si>
    <t>*7 - Etat de l'enveloppe - Coffret à maintenir fermé à clef</t>
  </si>
  <si>
    <t>*8 - Raccordement des conducteurs PE - Mise à la terre de la porte de l'armoire du coffret</t>
  </si>
  <si>
    <t>Matériels BT HALL D'ENTREE + TOILETTE</t>
  </si>
  <si>
    <t>*9 - Eclairages fixes classe I - La dépose de l'ensemble des appliques est prévue être réalisée par la maîtrise d'ouvrage</t>
  </si>
  <si>
    <t>*10 - Essais des blocs d'éclairage de sécurité - Remplacement de blocs de sécurité défectueux</t>
  </si>
  <si>
    <t>Installation examinée</t>
  </si>
  <si>
    <t>1 - Accès réservé aux personnes qualifiées - Coffret à maintenir fermé à clef</t>
  </si>
  <si>
    <t>2 - Existance de moyens d'extinction adaptés aux risques électriques - Fourniture d'un extincteur par la maîtrise d'ouvrage</t>
  </si>
  <si>
    <t>3 - Eclairage de sécurité par l'installation fixe et par BAPI - Fourniture et pose d'un blocs d'éclairage de sécurité et d'un BAPI</t>
  </si>
  <si>
    <t>4 - Consignation dans le registre de sécurité des essais mensuels et semestriels réalisés - Les consignation dans le registre sont à la charge de la maîtrise d'ouvrage</t>
  </si>
  <si>
    <t>Sous-total A.7</t>
  </si>
  <si>
    <t>Total  devis H.T</t>
  </si>
  <si>
    <t>T.V.A. 20,00%</t>
  </si>
  <si>
    <t>Total  T.T.C.</t>
  </si>
  <si>
    <t xml:space="preserve">Remplacement de l'éclairage salle de Gymnastique </t>
  </si>
  <si>
    <t xml:space="preserve">Dépose et remplacement de luminaire encastré 600x600 par des pavés LED </t>
  </si>
  <si>
    <t>Dépose et remplacement de luminaire encastré 600x600 par des pavés LED</t>
  </si>
  <si>
    <t xml:space="preserve"> Dépose et remplacement de luminaire saillie 2x36W par des étanches LED saillie</t>
  </si>
  <si>
    <t xml:space="preserve">Remplacement de l'éclairage des autres locaux </t>
  </si>
  <si>
    <t>RECAPITULATIF ELECTRICITE COMPLEXE SPORTIF</t>
  </si>
  <si>
    <t>u</t>
  </si>
  <si>
    <t>Pour mémoire</t>
  </si>
  <si>
    <t>ELECTRICITE COMPLEXE SPORTIF</t>
  </si>
  <si>
    <t>ELECTRICITE</t>
  </si>
  <si>
    <t>Remplacement de l'éclairage</t>
  </si>
  <si>
    <t>Fourniture, pose et raccordement de hublot LED en remplacement des existants</t>
  </si>
  <si>
    <t>*1 - Ensemble du bâtiment - Reprise du branchement de polarité de l'ensemble des blocs de secours installer y compris essais</t>
  </si>
  <si>
    <t>*2 - Etat de l'enveloppe - Coffret à maintenir fermé à clef</t>
  </si>
  <si>
    <t>*3 - Eclairages fixes classe I - Réalisation de mise à la terre sur l'ensemble des supports des 6 dalles led dans l'entrée</t>
  </si>
  <si>
    <t>*4 - Eclairages fixes classe II - Remplacement d'un hublot détérioré par un hublot LED 20W IP65</t>
  </si>
  <si>
    <t>IK10 classe II</t>
  </si>
  <si>
    <t>Fourniture, pose et raccordement de luminaire LED individuel  y compris accesoires de fixation et grille de protection</t>
  </si>
  <si>
    <t>*1 - Ensemble des dégagements - Remplacement de la télécommande de blocs de secours y compris essais</t>
  </si>
  <si>
    <t>*2 - Etat de l'enveloppe - Mise en place de plastron d'obturation manquant sur l'armoire</t>
  </si>
  <si>
    <t>*3 - Dispositif DR du circuit PC LOCAL MICHELLE - Déplacement de la protection existante sous l'interrupteur différentiel existant 30mA</t>
  </si>
  <si>
    <t>*4 - Essais des blocs d'éclairage de sécurité - Remplacement d'un blocs d'éclairage de sécurité dans les vestiaires</t>
  </si>
  <si>
    <t>*5 - PC dans des locaux autres que bureaux - Remplacement d'une prise de courant étanche saillie dans les toilettes</t>
  </si>
  <si>
    <t>*6 - PC dans des locaux autres que bureaux - Remplacement d'une prise de courant étanche saillie dans les vestiaires garçons</t>
  </si>
  <si>
    <t>*7 - Essais des blocs d'éclairage de sécurité - Remplacement d'un blocs d'éclairage de sécurité dans les vestiaires</t>
  </si>
  <si>
    <t>*1 - Liaisons équipotentielles - Raccordement de façon durable du conducteur de terre principale sur réseaux de tuyaux existant</t>
  </si>
  <si>
    <t>*3 - Eclairages fixes de classe II - Remplacement d'un hublot détérioré par un hublot LED 20W IP65 IK10 classe II</t>
  </si>
  <si>
    <t>*4 - Eclairages fixes de classe II - Mise en place des conducteurs apparant sous boite de dérivation</t>
  </si>
  <si>
    <t>Matériels BT VESTIAIRE ARBITRE</t>
  </si>
  <si>
    <t>*5 - Matériels BT VESTIAIRE ARBITRE - Mise à la terre des faux plafonds et canalisations existantes</t>
  </si>
  <si>
    <t>ETABLISSEMENT RECEVANT DU PUBLIC</t>
  </si>
  <si>
    <t>*6 - Absence de fiches multiples et disposition de PC pour réduire le plus possiblela longueur des canalisations mobiles - Supression des triplètes par la maîtrise d'ouvrage</t>
  </si>
  <si>
    <t>SO</t>
  </si>
  <si>
    <t>Ensemble d'appareillage BT COFFRET TENNIS COUVERT</t>
  </si>
  <si>
    <t>*1 - Etat de l'enveloppe - Coffret à maintenir fermé à clef</t>
  </si>
  <si>
    <t>*2 - Etat de l'enveloppe - Fourniture et pose d'une porte et d'une serrure pour Coffret électrique au dessus de l'armoire</t>
  </si>
  <si>
    <t>*3 - Contact direct - Reprise du conducteur cuivre visiblesur le bouton de la porte</t>
  </si>
  <si>
    <t>Matériels BT TENNIS COUVERT</t>
  </si>
  <si>
    <t>*5 - Essais des blocs d'éclairage de sécurité - Reprise du raccordement des blocs en aval du dispositif de protection et en amont du dispositif de commande de l'éclairage normal y compris essais</t>
  </si>
  <si>
    <t>*6 - PC dans des locaux autres que bureaux - Remplacement d'une prise de courant étanche saillie</t>
  </si>
  <si>
    <t>*7 - PC dans des locaux autres que bureaux - Reprise de la continuité de terre sur prise existante</t>
  </si>
  <si>
    <t>Etablissement recevant du public</t>
  </si>
  <si>
    <t>*8 - Canalisations mobiles ne faisant pas obstacle à la circulation du Public - Accessibilité des coffret au public à maintenir fermé à clef</t>
  </si>
  <si>
    <t>*9 -Eclairage de sécurité d'évacuation - Observations relatives à l'éclairage de sécurité mentionnées dans le rapport du code du travail</t>
  </si>
  <si>
    <t>RECAPITULATIF ELECTRICITE SALLE OMNISPORT</t>
  </si>
  <si>
    <t>RECAPITULATIF ELECTRICITE SALLE DU PIN</t>
  </si>
  <si>
    <t>RECAPITULATIF ELECTRICITE SALLE TENNIS MURIER</t>
  </si>
  <si>
    <t>RECAPITULATIF ELECTRICITE VESTIAIRES DU PIN</t>
  </si>
  <si>
    <t>ELECTRICITE SALLE DU PIN</t>
  </si>
  <si>
    <t>B.1</t>
  </si>
  <si>
    <t>B.2</t>
  </si>
  <si>
    <t>C.1</t>
  </si>
  <si>
    <t>C.2</t>
  </si>
  <si>
    <t>D.1</t>
  </si>
  <si>
    <t>D.2</t>
  </si>
  <si>
    <t>E.1</t>
  </si>
  <si>
    <t>E.2</t>
  </si>
  <si>
    <t>B</t>
  </si>
  <si>
    <t>B.1.1</t>
  </si>
  <si>
    <t>B.1.2</t>
  </si>
  <si>
    <t>B.1.3</t>
  </si>
  <si>
    <t>B.1.4</t>
  </si>
  <si>
    <t>B.2.1</t>
  </si>
  <si>
    <t>B.2.2</t>
  </si>
  <si>
    <t>B.2.3</t>
  </si>
  <si>
    <t>C</t>
  </si>
  <si>
    <t>C.1.1</t>
  </si>
  <si>
    <t>C.1.2</t>
  </si>
  <si>
    <t>C.1.3</t>
  </si>
  <si>
    <t>C.1.4</t>
  </si>
  <si>
    <t>C.2.1</t>
  </si>
  <si>
    <t>C.2.2</t>
  </si>
  <si>
    <t>C.2.3</t>
  </si>
  <si>
    <t>C.2.4</t>
  </si>
  <si>
    <t>D</t>
  </si>
  <si>
    <t>D.1.1</t>
  </si>
  <si>
    <t>D.1.2</t>
  </si>
  <si>
    <t>D.2.1</t>
  </si>
  <si>
    <t>D.2.2</t>
  </si>
  <si>
    <t>D.2.3</t>
  </si>
  <si>
    <t>D.2.4</t>
  </si>
  <si>
    <t>D.2.5</t>
  </si>
  <si>
    <t>E</t>
  </si>
  <si>
    <t>E.1.1</t>
  </si>
  <si>
    <t>E.1.2</t>
  </si>
  <si>
    <t>E.1.3</t>
  </si>
  <si>
    <t>E.1.4</t>
  </si>
  <si>
    <t>E.2.1</t>
  </si>
  <si>
    <t>E.2.2</t>
  </si>
  <si>
    <t>E.2.3</t>
  </si>
  <si>
    <t>Sous-total E.2</t>
  </si>
  <si>
    <t>Sous-total E.1</t>
  </si>
  <si>
    <t>Sous-total C.2</t>
  </si>
  <si>
    <t>Sous-total D.1</t>
  </si>
  <si>
    <t>Sous-total D.2</t>
  </si>
  <si>
    <t>Sous-total B.1</t>
  </si>
  <si>
    <t>Sous-total B.2</t>
  </si>
  <si>
    <t>ELECTRICITE OMNISPORT</t>
  </si>
  <si>
    <t xml:space="preserve">U </t>
  </si>
  <si>
    <t>*4 - Eclairages fixes classe II - Remplacement d'un hublot détérioré par un hublot LED 20W IP65 IK10 classe II</t>
  </si>
  <si>
    <t>DISPOSITIONS GENERALES</t>
  </si>
  <si>
    <t>ENSEMBLE D'APPAREILLAGE BT TABLEAU GENERAL</t>
  </si>
  <si>
    <t>MATÉRIEL BT ENSEMBLE DES LOCAUX</t>
  </si>
  <si>
    <t>Sous-total C.1</t>
  </si>
  <si>
    <t>ENSEMBLE D'APPAREILLAGE BT TGBT</t>
  </si>
  <si>
    <t>MATÉRIEL BT VESTIAIRES</t>
  </si>
  <si>
    <t>MATERIELS BT GYMNASE</t>
  </si>
  <si>
    <t>ELECTRICITE VESTIAIRE 
DU PIN</t>
  </si>
  <si>
    <t>PRISE DE TERRE DES MASSES BT</t>
  </si>
  <si>
    <t>MATÉRIELS BT TOILETTES EXTERIEUR</t>
  </si>
  <si>
    <t>TOTAL €HT Complexe sportif</t>
  </si>
  <si>
    <t>TOTAL €HT Salle du Pin</t>
  </si>
  <si>
    <t>TOTAL €HT Vestiaires du Pin</t>
  </si>
  <si>
    <t>Synthèse des offres lot électricité</t>
  </si>
  <si>
    <t>TOTAL €HT</t>
  </si>
  <si>
    <t>TVA</t>
  </si>
  <si>
    <t>TOTAL €TTC</t>
  </si>
  <si>
    <t>pour mémoire</t>
  </si>
  <si>
    <t xml:space="preserve"> Fourniture, pose et raccordement de luminaire étanche LED L:1.20ml en remplacement d'existant </t>
  </si>
  <si>
    <t>Fourniture, pose et raccordement de hublot LED à détection intégré en remplacement des existants</t>
  </si>
  <si>
    <t>Mise en place d'un détecteur de présence pour l'allumage</t>
  </si>
  <si>
    <t>Mise en place d'un détecteur de présence pour l'allumage (douches x 2 - vestiaires x 2 - Entrée)</t>
  </si>
  <si>
    <t>Mise en place d'un détecteur de présence pour l'allumage (vestiaires x 2)</t>
  </si>
  <si>
    <t>Pour le remplacement des éclairages principaux des aires de jeux, les quantités sont données à titre indicatif et pourront être modifiées par le soumissionnaire en fonction du résultat des études d'éclairements. Il faudra veiller en cas de modification à modifier également le tableau Excel d'estimation des gains de consommation.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</si>
</sst>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\ &quot;€&quot;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7.5"/>
      <color theme="1"/>
      <name val="Times New Roman"/>
      <family val="1"/>
    </font>
    <font>
      <sz val="13"/>
      <color theme="1"/>
      <name val="Calibri"/>
      <family val="2"/>
      <scheme val="minor"/>
    </font>
    <font>
      <sz val="6.5"/>
      <color theme="1"/>
      <name val="Calibri"/>
      <family val="2"/>
      <scheme val="minor"/>
    </font>
    <font>
      <b/>
      <sz val="7.5"/>
      <color theme="1"/>
      <name val="Arial"/>
      <family val="2"/>
    </font>
    <font>
      <sz val="5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7.5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DFDFD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1" fillId="0" borderId="3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6" xfId="0" applyFont="1" applyBorder="1"/>
    <xf numFmtId="0" fontId="9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/>
    <xf numFmtId="0" fontId="12" fillId="0" borderId="6" xfId="0" applyFont="1" applyBorder="1" applyAlignment="1">
      <alignment horizontal="right" vertical="center" wrapText="1"/>
    </xf>
    <xf numFmtId="0" fontId="15" fillId="0" borderId="6" xfId="0" applyFont="1" applyBorder="1" applyAlignment="1">
      <alignment vertical="center" wrapText="1"/>
    </xf>
    <xf numFmtId="0" fontId="0" fillId="0" borderId="6" xfId="0" applyBorder="1"/>
    <xf numFmtId="0" fontId="12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0" fillId="0" borderId="3" xfId="0" applyBorder="1" applyAlignment="1">
      <alignment vertical="top" wrapText="1"/>
    </xf>
    <xf numFmtId="0" fontId="0" fillId="0" borderId="3" xfId="0" applyBorder="1"/>
    <xf numFmtId="0" fontId="16" fillId="0" borderId="5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8" fontId="10" fillId="0" borderId="6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2" fillId="0" borderId="3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0" fillId="0" borderId="3" xfId="0" applyBorder="1" applyAlignment="1">
      <alignment horizontal="right"/>
    </xf>
    <xf numFmtId="0" fontId="0" fillId="0" borderId="3" xfId="0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15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13" fillId="0" borderId="6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8" fontId="9" fillId="0" borderId="6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right" vertical="top" wrapText="1"/>
    </xf>
    <xf numFmtId="164" fontId="9" fillId="0" borderId="6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right" vertical="center" wrapText="1"/>
    </xf>
    <xf numFmtId="0" fontId="17" fillId="0" borderId="6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 wrapText="1"/>
    </xf>
    <xf numFmtId="164" fontId="0" fillId="0" borderId="6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0" xfId="0" applyFont="1"/>
    <xf numFmtId="0" fontId="10" fillId="0" borderId="0" xfId="0" applyFont="1" applyFill="1" applyBorder="1" applyAlignment="1">
      <alignment horizontal="center" vertical="center" wrapText="1"/>
    </xf>
    <xf numFmtId="164" fontId="18" fillId="0" borderId="6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0" fillId="0" borderId="19" xfId="0" applyFont="1" applyBorder="1" applyAlignment="1">
      <alignment vertical="center" wrapText="1"/>
    </xf>
    <xf numFmtId="0" fontId="0" fillId="0" borderId="19" xfId="0" applyFont="1" applyBorder="1" applyAlignment="1">
      <alignment vertical="top" wrapText="1"/>
    </xf>
    <xf numFmtId="0" fontId="0" fillId="0" borderId="0" xfId="0" applyFont="1" applyAlignment="1">
      <alignment vertical="center"/>
    </xf>
    <xf numFmtId="0" fontId="18" fillId="0" borderId="19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9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18" fillId="0" borderId="19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left" vertical="center" wrapText="1" indent="1"/>
    </xf>
    <xf numFmtId="0" fontId="23" fillId="0" borderId="0" xfId="0" applyFont="1"/>
    <xf numFmtId="0" fontId="9" fillId="0" borderId="22" xfId="0" applyFont="1" applyBorder="1" applyAlignment="1">
      <alignment vertical="center" wrapText="1"/>
    </xf>
    <xf numFmtId="0" fontId="9" fillId="0" borderId="28" xfId="0" applyFont="1" applyBorder="1" applyAlignment="1">
      <alignment vertical="center" wrapText="1"/>
    </xf>
    <xf numFmtId="8" fontId="0" fillId="0" borderId="0" xfId="0" applyNumberFormat="1" applyFont="1" applyBorder="1" applyAlignment="1">
      <alignment horizontal="center" vertical="center" wrapText="1"/>
    </xf>
    <xf numFmtId="8" fontId="10" fillId="0" borderId="0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8" fontId="0" fillId="0" borderId="6" xfId="0" applyNumberFormat="1" applyFont="1" applyBorder="1" applyAlignment="1">
      <alignment horizontal="center" vertical="center" wrapText="1"/>
    </xf>
    <xf numFmtId="8" fontId="9" fillId="0" borderId="7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19" xfId="0" applyFont="1" applyBorder="1" applyAlignment="1">
      <alignment vertical="center" wrapText="1"/>
    </xf>
    <xf numFmtId="0" fontId="19" fillId="0" borderId="2" xfId="0" applyFont="1" applyBorder="1" applyAlignment="1">
      <alignment horizontal="center" vertical="center" wrapText="1"/>
    </xf>
    <xf numFmtId="0" fontId="10" fillId="0" borderId="0" xfId="0" applyFont="1"/>
    <xf numFmtId="8" fontId="18" fillId="2" borderId="2" xfId="0" applyNumberFormat="1" applyFont="1" applyFill="1" applyBorder="1" applyAlignment="1">
      <alignment horizontal="center" vertical="center" wrapText="1"/>
    </xf>
    <xf numFmtId="8" fontId="18" fillId="2" borderId="18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8" fontId="18" fillId="0" borderId="6" xfId="0" applyNumberFormat="1" applyFont="1" applyBorder="1" applyAlignment="1">
      <alignment horizontal="center" vertical="center" wrapText="1"/>
    </xf>
    <xf numFmtId="8" fontId="18" fillId="2" borderId="6" xfId="0" applyNumberFormat="1" applyFont="1" applyFill="1" applyBorder="1" applyAlignment="1">
      <alignment horizontal="center" vertical="center" wrapText="1"/>
    </xf>
    <xf numFmtId="8" fontId="18" fillId="2" borderId="7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0" fontId="18" fillId="0" borderId="6" xfId="0" applyFont="1" applyBorder="1" applyAlignment="1">
      <alignment horizontal="right" vertical="center" wrapText="1"/>
    </xf>
    <xf numFmtId="0" fontId="0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horizontal="right"/>
    </xf>
    <xf numFmtId="0" fontId="9" fillId="0" borderId="5" xfId="0" applyFont="1" applyBorder="1" applyAlignment="1">
      <alignment vertical="center" wrapText="1"/>
    </xf>
    <xf numFmtId="8" fontId="18" fillId="2" borderId="5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right"/>
    </xf>
    <xf numFmtId="0" fontId="18" fillId="0" borderId="0" xfId="0" applyFont="1" applyBorder="1" applyAlignment="1">
      <alignment horizontal="right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18" fillId="0" borderId="25" xfId="0" applyFont="1" applyBorder="1" applyAlignment="1">
      <alignment vertical="center" wrapText="1"/>
    </xf>
    <xf numFmtId="8" fontId="0" fillId="0" borderId="26" xfId="0" applyNumberFormat="1" applyFont="1" applyBorder="1" applyAlignment="1">
      <alignment horizontal="center" vertical="center" wrapText="1"/>
    </xf>
    <xf numFmtId="8" fontId="18" fillId="0" borderId="26" xfId="0" applyNumberFormat="1" applyFont="1" applyBorder="1" applyAlignment="1">
      <alignment horizontal="center" vertical="center" wrapText="1"/>
    </xf>
    <xf numFmtId="0" fontId="10" fillId="0" borderId="34" xfId="0" applyFont="1" applyBorder="1" applyAlignment="1">
      <alignment vertical="top" wrapText="1"/>
    </xf>
    <xf numFmtId="0" fontId="0" fillId="0" borderId="34" xfId="0" applyBorder="1"/>
    <xf numFmtId="8" fontId="18" fillId="0" borderId="30" xfId="0" applyNumberFormat="1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Border="1"/>
    <xf numFmtId="0" fontId="19" fillId="0" borderId="33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0" fillId="0" borderId="7" xfId="0" applyFont="1" applyBorder="1" applyAlignment="1">
      <alignment horizontal="center" vertical="top" wrapText="1"/>
    </xf>
    <xf numFmtId="0" fontId="0" fillId="0" borderId="6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6" xfId="0" applyBorder="1" applyAlignment="1">
      <alignment horizontal="center" vertical="center"/>
    </xf>
    <xf numFmtId="0" fontId="22" fillId="0" borderId="6" xfId="0" applyFont="1" applyBorder="1" applyAlignment="1">
      <alignment horizontal="right" vertical="center" wrapText="1"/>
    </xf>
    <xf numFmtId="0" fontId="22" fillId="0" borderId="6" xfId="0" applyFont="1" applyBorder="1" applyAlignment="1">
      <alignment vertical="center" wrapText="1"/>
    </xf>
    <xf numFmtId="8" fontId="18" fillId="2" borderId="26" xfId="0" applyNumberFormat="1" applyFont="1" applyFill="1" applyBorder="1" applyAlignment="1">
      <alignment horizontal="center" vertical="center" wrapText="1"/>
    </xf>
    <xf numFmtId="8" fontId="18" fillId="2" borderId="30" xfId="0" applyNumberFormat="1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vertical="center" wrapText="1"/>
    </xf>
    <xf numFmtId="8" fontId="18" fillId="2" borderId="24" xfId="0" applyNumberFormat="1" applyFont="1" applyFill="1" applyBorder="1" applyAlignment="1">
      <alignment horizontal="center" vertical="center" wrapText="1"/>
    </xf>
    <xf numFmtId="0" fontId="18" fillId="0" borderId="27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21" fillId="0" borderId="6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top" wrapText="1"/>
    </xf>
    <xf numFmtId="0" fontId="4" fillId="0" borderId="6" xfId="0" applyFont="1" applyBorder="1" applyAlignment="1">
      <alignment vertical="center" wrapText="1"/>
    </xf>
    <xf numFmtId="0" fontId="0" fillId="0" borderId="6" xfId="0" applyFont="1" applyBorder="1" applyAlignment="1">
      <alignment horizontal="center"/>
    </xf>
    <xf numFmtId="0" fontId="10" fillId="0" borderId="6" xfId="0" applyFont="1" applyBorder="1" applyAlignment="1">
      <alignment vertical="center" wrapText="1"/>
    </xf>
    <xf numFmtId="8" fontId="18" fillId="0" borderId="0" xfId="0" applyNumberFormat="1" applyFont="1" applyAlignment="1">
      <alignment horizontal="right"/>
    </xf>
    <xf numFmtId="0" fontId="18" fillId="0" borderId="0" xfId="0" applyFont="1" applyFill="1" applyBorder="1" applyAlignment="1">
      <alignment horizontal="right" vertical="center" wrapText="1"/>
    </xf>
    <xf numFmtId="8" fontId="0" fillId="0" borderId="0" xfId="0" applyNumberFormat="1" applyFont="1" applyBorder="1" applyAlignment="1">
      <alignment horizontal="center" wrapText="1"/>
    </xf>
    <xf numFmtId="0" fontId="24" fillId="0" borderId="0" xfId="0" applyFont="1"/>
    <xf numFmtId="0" fontId="25" fillId="0" borderId="0" xfId="0" applyFont="1" applyAlignment="1">
      <alignment horizontal="right"/>
    </xf>
    <xf numFmtId="0" fontId="25" fillId="0" borderId="0" xfId="0" applyFont="1"/>
    <xf numFmtId="8" fontId="25" fillId="0" borderId="0" xfId="0" applyNumberFormat="1" applyFont="1"/>
    <xf numFmtId="0" fontId="4" fillId="0" borderId="0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 indent="1"/>
    </xf>
    <xf numFmtId="0" fontId="26" fillId="0" borderId="6" xfId="0" applyFont="1" applyBorder="1" applyAlignment="1">
      <alignment vertical="center" wrapText="1"/>
    </xf>
    <xf numFmtId="0" fontId="0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0" fillId="3" borderId="0" xfId="0" applyFont="1" applyFill="1" applyBorder="1" applyAlignment="1">
      <alignment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right" vertical="center" wrapText="1"/>
    </xf>
    <xf numFmtId="0" fontId="0" fillId="0" borderId="19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8" fontId="18" fillId="0" borderId="7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/>
    </xf>
    <xf numFmtId="0" fontId="0" fillId="0" borderId="0" xfId="0" applyFont="1" applyBorder="1" applyAlignment="1">
      <alignment vertical="center"/>
    </xf>
    <xf numFmtId="0" fontId="18" fillId="0" borderId="0" xfId="0" applyFont="1" applyFill="1" applyBorder="1" applyAlignment="1">
      <alignment horizontal="left" vertical="top" wrapText="1"/>
    </xf>
    <xf numFmtId="0" fontId="16" fillId="0" borderId="5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23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0" fillId="0" borderId="21" xfId="0" applyFont="1" applyBorder="1" applyAlignment="1">
      <alignment vertical="center" wrapText="1"/>
    </xf>
    <xf numFmtId="0" fontId="0" fillId="0" borderId="25" xfId="0" applyFont="1" applyBorder="1" applyAlignment="1">
      <alignment vertical="center" wrapText="1"/>
    </xf>
    <xf numFmtId="0" fontId="0" fillId="0" borderId="27" xfId="0" applyFont="1" applyBorder="1" applyAlignment="1">
      <alignment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0" fillId="0" borderId="19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3" xfId="0" applyFont="1" applyBorder="1" applyAlignment="1">
      <alignment vertical="center" wrapText="1"/>
    </xf>
    <xf numFmtId="0" fontId="0" fillId="0" borderId="29" xfId="0" applyFont="1" applyBorder="1" applyAlignment="1">
      <alignment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1257301</xdr:colOff>
      <xdr:row>0</xdr:row>
      <xdr:rowOff>0</xdr:rowOff>
    </xdr:from>
    <xdr:to>
      <xdr:col>4</xdr:col>
      <xdr:colOff>19051</xdr:colOff>
      <xdr:row>1</xdr:row>
      <xdr:rowOff>1253299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8776" y="0"/>
          <a:ext cx="3028950" cy="14437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1447799</xdr:colOff>
      <xdr:row>0</xdr:row>
      <xdr:rowOff>19050</xdr:rowOff>
    </xdr:from>
    <xdr:to>
      <xdr:col>4</xdr:col>
      <xdr:colOff>304799</xdr:colOff>
      <xdr:row>0</xdr:row>
      <xdr:rowOff>1512792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3574" y="19050"/>
          <a:ext cx="3133725" cy="14937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1352550</xdr:colOff>
      <xdr:row>0</xdr:row>
      <xdr:rowOff>0</xdr:rowOff>
    </xdr:from>
    <xdr:to>
      <xdr:col>4</xdr:col>
      <xdr:colOff>353060</xdr:colOff>
      <xdr:row>0</xdr:row>
      <xdr:rowOff>1602740</xdr:rowOff>
    </xdr:to>
    <xdr:pic>
      <xdr:nvPicPr>
        <xdr:cNvPr id="5" name="Image 4" descr="C:\Users\poste17\AppData\Local\Microsoft\Windows\INetCache\Content.Word\Logo-Craon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0"/>
          <a:ext cx="3343910" cy="1602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1200150</xdr:colOff>
      <xdr:row>0</xdr:row>
      <xdr:rowOff>28575</xdr:rowOff>
    </xdr:from>
    <xdr:to>
      <xdr:col>4</xdr:col>
      <xdr:colOff>200660</xdr:colOff>
      <xdr:row>0</xdr:row>
      <xdr:rowOff>1631315</xdr:rowOff>
    </xdr:to>
    <xdr:pic>
      <xdr:nvPicPr>
        <xdr:cNvPr id="3" name="Image 2" descr="C:\Users\poste17\AppData\Local\Microsoft\Windows\INetCache\Content.Word\Logo-Craon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28575"/>
          <a:ext cx="3343910" cy="1602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1095375</xdr:colOff>
      <xdr:row>0</xdr:row>
      <xdr:rowOff>0</xdr:rowOff>
    </xdr:from>
    <xdr:to>
      <xdr:col>4</xdr:col>
      <xdr:colOff>86360</xdr:colOff>
      <xdr:row>0</xdr:row>
      <xdr:rowOff>1602740</xdr:rowOff>
    </xdr:to>
    <xdr:pic>
      <xdr:nvPicPr>
        <xdr:cNvPr id="2" name="Image 1" descr="C:\Users\poste17\AppData\Local\Microsoft\Windows\INetCache\Content.Word\Logo-Craon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3343910" cy="1602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6"/>
  <sheetViews>
    <sheetView topLeftCell="A13" workbookViewId="0">
      <selection activeCell="H6" sqref="H6"/>
    </sheetView>
  </sheetViews>
  <sheetFormatPr baseColWidth="10" defaultRowHeight="15" x14ac:dyDescent="0.25"/>
  <cols>
    <col min="1" max="1" width="5.5703125" customWidth="1"/>
    <col min="2" max="2" width="51.5703125" customWidth="1"/>
    <col min="3" max="3" width="7.140625" customWidth="1"/>
    <col min="4" max="4" width="5.28515625" customWidth="1"/>
    <col min="5" max="5" width="17.42578125" bestFit="1" customWidth="1"/>
  </cols>
  <sheetData>
    <row r="2" spans="1:5" ht="103.5" customHeight="1" x14ac:dyDescent="0.25"/>
    <row r="3" spans="1:5" ht="33.75" x14ac:dyDescent="0.5">
      <c r="B3" s="159" t="s">
        <v>232</v>
      </c>
    </row>
    <row r="4" spans="1:5" ht="23.25" customHeight="1" x14ac:dyDescent="0.25">
      <c r="A4" s="169"/>
      <c r="B4" s="170" t="s">
        <v>124</v>
      </c>
      <c r="C4" s="171"/>
      <c r="D4" s="171"/>
      <c r="E4" s="171"/>
    </row>
    <row r="5" spans="1:5" ht="21" customHeight="1" x14ac:dyDescent="0.25">
      <c r="A5" s="9" t="s">
        <v>2</v>
      </c>
      <c r="B5" s="9" t="s">
        <v>17</v>
      </c>
      <c r="C5" s="49" t="s">
        <v>36</v>
      </c>
      <c r="D5" s="57">
        <v>1</v>
      </c>
      <c r="E5" s="87">
        <f>'A- Complexe Sportif'!F18</f>
        <v>44</v>
      </c>
    </row>
    <row r="6" spans="1:5" ht="21" customHeight="1" x14ac:dyDescent="0.25">
      <c r="A6" s="9" t="s">
        <v>7</v>
      </c>
      <c r="B6" s="9" t="s">
        <v>29</v>
      </c>
      <c r="C6" s="49" t="s">
        <v>36</v>
      </c>
      <c r="D6" s="57">
        <v>1</v>
      </c>
      <c r="E6" s="87">
        <f>'A- Complexe Sportif'!F36</f>
        <v>26</v>
      </c>
    </row>
    <row r="7" spans="1:5" ht="21" customHeight="1" x14ac:dyDescent="0.25">
      <c r="A7" s="9" t="s">
        <v>12</v>
      </c>
      <c r="B7" s="9" t="s">
        <v>119</v>
      </c>
      <c r="C7" s="49" t="s">
        <v>36</v>
      </c>
      <c r="D7" s="57">
        <v>1</v>
      </c>
      <c r="E7" s="87">
        <f>'A- Complexe Sportif'!F50</f>
        <v>28</v>
      </c>
    </row>
    <row r="8" spans="1:5" ht="21" customHeight="1" x14ac:dyDescent="0.25">
      <c r="A8" s="9" t="s">
        <v>44</v>
      </c>
      <c r="B8" s="177" t="s">
        <v>58</v>
      </c>
      <c r="C8" s="49" t="s">
        <v>36</v>
      </c>
      <c r="D8" s="57">
        <v>1</v>
      </c>
      <c r="E8" s="87">
        <f>'A- Complexe Sportif'!F64</f>
        <v>34</v>
      </c>
    </row>
    <row r="9" spans="1:5" ht="21" customHeight="1" x14ac:dyDescent="0.25">
      <c r="A9" s="9" t="s">
        <v>49</v>
      </c>
      <c r="B9" s="9" t="s">
        <v>123</v>
      </c>
      <c r="C9" s="49" t="s">
        <v>36</v>
      </c>
      <c r="D9" s="57">
        <v>1</v>
      </c>
      <c r="E9" s="87">
        <f>'A- Complexe Sportif'!F92</f>
        <v>65</v>
      </c>
    </row>
    <row r="10" spans="1:5" ht="21" customHeight="1" x14ac:dyDescent="0.25">
      <c r="A10" s="9" t="s">
        <v>56</v>
      </c>
      <c r="B10" s="9" t="s">
        <v>77</v>
      </c>
      <c r="C10" s="49" t="s">
        <v>36</v>
      </c>
      <c r="D10" s="57">
        <v>1</v>
      </c>
      <c r="E10" s="87">
        <f>'A- Complexe Sportif'!F100</f>
        <v>8</v>
      </c>
    </row>
    <row r="11" spans="1:5" ht="21" customHeight="1" x14ac:dyDescent="0.25">
      <c r="A11" s="9" t="s">
        <v>81</v>
      </c>
      <c r="B11" s="9" t="s">
        <v>93</v>
      </c>
      <c r="C11" s="49" t="s">
        <v>36</v>
      </c>
      <c r="D11" s="57">
        <v>1</v>
      </c>
      <c r="E11" s="87">
        <f>'A- Complexe Sportif'!F127</f>
        <v>9</v>
      </c>
    </row>
    <row r="12" spans="1:5" ht="21.75" customHeight="1" x14ac:dyDescent="0.25">
      <c r="A12" s="51"/>
      <c r="B12" s="157" t="s">
        <v>229</v>
      </c>
      <c r="C12" s="73"/>
      <c r="D12" s="73"/>
      <c r="E12" s="156">
        <f>SUM(E5:E11)</f>
        <v>214</v>
      </c>
    </row>
    <row r="13" spans="1:5" x14ac:dyDescent="0.25">
      <c r="A13" s="9"/>
      <c r="B13" s="9"/>
      <c r="C13" s="57"/>
      <c r="D13" s="57"/>
      <c r="E13" s="123"/>
    </row>
    <row r="14" spans="1:5" ht="18" customHeight="1" x14ac:dyDescent="0.25">
      <c r="A14" s="169"/>
      <c r="B14" s="170" t="s">
        <v>163</v>
      </c>
      <c r="C14" s="171"/>
      <c r="D14" s="171"/>
      <c r="E14" s="172"/>
    </row>
    <row r="15" spans="1:5" x14ac:dyDescent="0.25">
      <c r="A15" s="9" t="s">
        <v>168</v>
      </c>
      <c r="B15" s="9" t="s">
        <v>129</v>
      </c>
      <c r="C15" s="57" t="s">
        <v>36</v>
      </c>
      <c r="D15" s="57">
        <v>1</v>
      </c>
      <c r="E15" s="87">
        <f>'B- Salle Omnisport'!F19</f>
        <v>76</v>
      </c>
    </row>
    <row r="16" spans="1:5" x14ac:dyDescent="0.25">
      <c r="A16" s="9" t="s">
        <v>169</v>
      </c>
      <c r="B16" s="9" t="s">
        <v>93</v>
      </c>
      <c r="C16" s="57" t="s">
        <v>36</v>
      </c>
      <c r="D16" s="57">
        <v>1</v>
      </c>
      <c r="E16" s="87">
        <f>'B- Salle Omnisport'!F29</f>
        <v>3</v>
      </c>
    </row>
    <row r="17" spans="1:6" x14ac:dyDescent="0.25">
      <c r="B17" s="157" t="s">
        <v>229</v>
      </c>
      <c r="C17" s="73"/>
      <c r="D17" s="73"/>
      <c r="E17" s="156">
        <f>SUM(E15:E16)</f>
        <v>79</v>
      </c>
    </row>
    <row r="18" spans="1:6" s="10" customFormat="1" x14ac:dyDescent="0.25">
      <c r="A18" s="9"/>
      <c r="B18" s="9"/>
      <c r="C18" s="57"/>
      <c r="D18" s="57"/>
      <c r="E18" s="123"/>
    </row>
    <row r="19" spans="1:6" s="10" customFormat="1" x14ac:dyDescent="0.25">
      <c r="A19" s="169"/>
      <c r="B19" s="170" t="s">
        <v>164</v>
      </c>
      <c r="C19" s="171"/>
      <c r="D19" s="171"/>
      <c r="E19" s="172"/>
    </row>
    <row r="20" spans="1:6" s="10" customFormat="1" x14ac:dyDescent="0.25">
      <c r="A20" s="9" t="s">
        <v>170</v>
      </c>
      <c r="B20" s="9" t="s">
        <v>129</v>
      </c>
      <c r="C20" s="57" t="s">
        <v>36</v>
      </c>
      <c r="D20" s="57">
        <v>1</v>
      </c>
      <c r="E20" s="87">
        <f>'C -Salle de pin et D-vestiaires'!F21</f>
        <v>46</v>
      </c>
    </row>
    <row r="21" spans="1:6" s="10" customFormat="1" x14ac:dyDescent="0.25">
      <c r="A21" s="9" t="s">
        <v>171</v>
      </c>
      <c r="B21" s="9" t="s">
        <v>93</v>
      </c>
      <c r="C21" s="57" t="s">
        <v>36</v>
      </c>
      <c r="D21" s="57">
        <v>1</v>
      </c>
      <c r="E21" s="87">
        <f>'C -Salle de pin et D-vestiaires'!F35</f>
        <v>8</v>
      </c>
    </row>
    <row r="22" spans="1:6" s="10" customFormat="1" x14ac:dyDescent="0.25">
      <c r="A22" s="9"/>
      <c r="B22" s="157" t="s">
        <v>230</v>
      </c>
      <c r="C22" s="73"/>
      <c r="D22" s="73"/>
      <c r="E22" s="156">
        <f>SUM(E20:E21)</f>
        <v>54</v>
      </c>
    </row>
    <row r="23" spans="1:6" x14ac:dyDescent="0.25">
      <c r="C23" s="5"/>
      <c r="D23" s="73"/>
      <c r="E23" s="122"/>
    </row>
    <row r="24" spans="1:6" x14ac:dyDescent="0.25">
      <c r="A24" s="169"/>
      <c r="B24" s="170" t="s">
        <v>166</v>
      </c>
      <c r="C24" s="171"/>
      <c r="D24" s="171"/>
      <c r="E24" s="172"/>
    </row>
    <row r="25" spans="1:6" x14ac:dyDescent="0.25">
      <c r="A25" s="9" t="s">
        <v>172</v>
      </c>
      <c r="B25" s="9" t="s">
        <v>129</v>
      </c>
      <c r="C25" s="57" t="s">
        <v>36</v>
      </c>
      <c r="D25" s="57">
        <v>1</v>
      </c>
      <c r="E25" s="158">
        <f>'C -Salle de pin et D-vestiaires'!F53</f>
        <v>18</v>
      </c>
      <c r="F25" s="72"/>
    </row>
    <row r="26" spans="1:6" x14ac:dyDescent="0.25">
      <c r="A26" s="9" t="s">
        <v>173</v>
      </c>
      <c r="B26" s="9" t="s">
        <v>93</v>
      </c>
      <c r="C26" s="57" t="s">
        <v>36</v>
      </c>
      <c r="D26" s="57">
        <v>1</v>
      </c>
      <c r="E26" s="87">
        <f>'C -Salle de pin et D-vestiaires'!F67</f>
        <v>5</v>
      </c>
    </row>
    <row r="27" spans="1:6" x14ac:dyDescent="0.25">
      <c r="B27" s="157" t="s">
        <v>231</v>
      </c>
      <c r="C27" s="73"/>
      <c r="D27" s="73"/>
      <c r="E27" s="156">
        <f>SUM(E25:E26)</f>
        <v>23</v>
      </c>
    </row>
    <row r="28" spans="1:6" ht="13.5" customHeight="1" x14ac:dyDescent="0.25">
      <c r="B28" s="157"/>
      <c r="C28" s="73"/>
      <c r="D28" s="73"/>
      <c r="E28" s="156"/>
    </row>
    <row r="29" spans="1:6" s="72" customFormat="1" x14ac:dyDescent="0.25">
      <c r="A29" s="169"/>
      <c r="B29" s="170" t="s">
        <v>165</v>
      </c>
      <c r="C29" s="171"/>
      <c r="D29" s="171"/>
      <c r="E29" s="172"/>
    </row>
    <row r="30" spans="1:6" s="72" customFormat="1" x14ac:dyDescent="0.25">
      <c r="A30" s="9" t="s">
        <v>174</v>
      </c>
      <c r="B30" s="9" t="s">
        <v>129</v>
      </c>
      <c r="C30" s="57" t="s">
        <v>36</v>
      </c>
      <c r="D30" s="57">
        <v>1</v>
      </c>
      <c r="E30" s="87">
        <f xml:space="preserve">  'E -Salle de Tennis du Mûrier'!F16</f>
        <v>24</v>
      </c>
    </row>
    <row r="31" spans="1:6" s="72" customFormat="1" x14ac:dyDescent="0.25">
      <c r="A31" s="9" t="s">
        <v>175</v>
      </c>
      <c r="B31" s="9" t="s">
        <v>93</v>
      </c>
      <c r="C31" s="57" t="s">
        <v>36</v>
      </c>
      <c r="D31" s="57">
        <v>1</v>
      </c>
      <c r="E31" s="87">
        <f>'E -Salle de Tennis du Mûrier'!F32</f>
        <v>6</v>
      </c>
    </row>
    <row r="32" spans="1:6" x14ac:dyDescent="0.25">
      <c r="B32" s="157" t="s">
        <v>231</v>
      </c>
      <c r="C32" s="73"/>
      <c r="D32" s="73"/>
      <c r="E32" s="156">
        <f>SUM(E30:E31)</f>
        <v>30</v>
      </c>
    </row>
    <row r="33" spans="2:5" x14ac:dyDescent="0.25">
      <c r="B33" s="157"/>
      <c r="C33" s="73"/>
      <c r="D33" s="73"/>
      <c r="E33" s="156"/>
    </row>
    <row r="34" spans="2:5" ht="21" x14ac:dyDescent="0.35">
      <c r="B34" s="160" t="s">
        <v>233</v>
      </c>
      <c r="C34" s="161"/>
      <c r="D34" s="161"/>
      <c r="E34" s="162">
        <f>E32+E27+E22+E17+E12</f>
        <v>400</v>
      </c>
    </row>
    <row r="35" spans="2:5" ht="21" x14ac:dyDescent="0.35">
      <c r="B35" s="160" t="s">
        <v>234</v>
      </c>
      <c r="C35" s="161"/>
      <c r="D35" s="161"/>
      <c r="E35" s="162">
        <f>E34*20/100</f>
        <v>80</v>
      </c>
    </row>
    <row r="36" spans="2:5" ht="21" x14ac:dyDescent="0.35">
      <c r="B36" s="160" t="s">
        <v>235</v>
      </c>
      <c r="C36" s="161"/>
      <c r="D36" s="161"/>
      <c r="E36" s="162">
        <f>E34+E35</f>
        <v>480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"/>
  <sheetViews>
    <sheetView tabSelected="1" topLeftCell="A61" workbookViewId="0">
      <selection activeCell="D80" sqref="D80"/>
    </sheetView>
  </sheetViews>
  <sheetFormatPr baseColWidth="10" defaultRowHeight="15" x14ac:dyDescent="0.25"/>
  <cols>
    <col min="1" max="1" width="7.28515625" customWidth="1"/>
    <col min="2" max="2" width="50.28515625" customWidth="1"/>
    <col min="3" max="3" width="7.28515625" customWidth="1"/>
    <col min="4" max="4" width="6.5703125" customWidth="1"/>
    <col min="5" max="6" width="13.5703125" customWidth="1"/>
    <col min="7" max="16" width="7.28515625" customWidth="1"/>
  </cols>
  <sheetData>
    <row r="1" spans="1:6" ht="127.5" customHeight="1" thickBot="1" x14ac:dyDescent="0.3"/>
    <row r="2" spans="1:6" x14ac:dyDescent="0.25">
      <c r="A2" s="179" t="s">
        <v>37</v>
      </c>
      <c r="B2" s="181" t="s">
        <v>38</v>
      </c>
      <c r="C2" s="183" t="s">
        <v>39</v>
      </c>
      <c r="D2" s="179" t="s">
        <v>40</v>
      </c>
      <c r="E2" s="18" t="s">
        <v>41</v>
      </c>
      <c r="F2" s="18" t="s">
        <v>41</v>
      </c>
    </row>
    <row r="3" spans="1:6" ht="15.75" thickBot="1" x14ac:dyDescent="0.3">
      <c r="A3" s="180"/>
      <c r="B3" s="182"/>
      <c r="C3" s="184"/>
      <c r="D3" s="180"/>
      <c r="E3" s="19" t="s">
        <v>42</v>
      </c>
      <c r="F3" s="19" t="s">
        <v>43</v>
      </c>
    </row>
    <row r="4" spans="1:6" ht="37.5" x14ac:dyDescent="0.25">
      <c r="A4" s="22" t="s">
        <v>1</v>
      </c>
      <c r="B4" s="58" t="s">
        <v>127</v>
      </c>
      <c r="C4" s="47"/>
      <c r="D4" s="20"/>
      <c r="E4" s="20"/>
      <c r="F4" s="20"/>
    </row>
    <row r="5" spans="1:6" ht="8.25" customHeight="1" x14ac:dyDescent="0.25">
      <c r="A5" s="22"/>
      <c r="B5" s="7"/>
      <c r="C5" s="47"/>
      <c r="D5" s="20"/>
      <c r="E5" s="20"/>
      <c r="F5" s="20"/>
    </row>
    <row r="6" spans="1:6" x14ac:dyDescent="0.25">
      <c r="A6" s="23" t="s">
        <v>2</v>
      </c>
      <c r="B6" s="2" t="s">
        <v>17</v>
      </c>
      <c r="C6" s="47"/>
      <c r="D6" s="20"/>
      <c r="E6" s="20"/>
      <c r="F6" s="20"/>
    </row>
    <row r="7" spans="1:6" x14ac:dyDescent="0.25">
      <c r="A7" s="24" t="s">
        <v>3</v>
      </c>
      <c r="B7" s="14" t="s">
        <v>18</v>
      </c>
      <c r="C7" s="47"/>
      <c r="D7" s="20"/>
      <c r="E7" s="20"/>
      <c r="F7" s="20"/>
    </row>
    <row r="8" spans="1:6" x14ac:dyDescent="0.25">
      <c r="A8" s="25"/>
      <c r="B8" s="153" t="s">
        <v>19</v>
      </c>
      <c r="C8" s="43" t="s">
        <v>36</v>
      </c>
      <c r="D8" s="44">
        <v>1</v>
      </c>
      <c r="E8" s="21">
        <v>1</v>
      </c>
      <c r="F8" s="21">
        <f>E8*D8</f>
        <v>1</v>
      </c>
    </row>
    <row r="9" spans="1:6" x14ac:dyDescent="0.25">
      <c r="A9" s="25"/>
      <c r="B9" s="153" t="s">
        <v>20</v>
      </c>
      <c r="C9" s="47"/>
      <c r="D9" s="20"/>
      <c r="E9" s="20"/>
      <c r="F9" s="21"/>
    </row>
    <row r="10" spans="1:6" x14ac:dyDescent="0.25">
      <c r="A10" s="24" t="s">
        <v>4</v>
      </c>
      <c r="B10" s="14" t="s">
        <v>21</v>
      </c>
      <c r="C10" s="47"/>
      <c r="D10" s="20"/>
      <c r="E10" s="20"/>
      <c r="F10" s="21"/>
    </row>
    <row r="11" spans="1:6" ht="15" customHeight="1" x14ac:dyDescent="0.25">
      <c r="A11" s="26"/>
      <c r="B11" s="153" t="s">
        <v>22</v>
      </c>
      <c r="C11" s="43" t="s">
        <v>36</v>
      </c>
      <c r="D11" s="44">
        <v>1</v>
      </c>
      <c r="E11" s="21">
        <v>1</v>
      </c>
      <c r="F11" s="21">
        <f t="shared" ref="F11:F17" si="0">E11*D11</f>
        <v>1</v>
      </c>
    </row>
    <row r="12" spans="1:6" x14ac:dyDescent="0.25">
      <c r="A12" s="24" t="s">
        <v>5</v>
      </c>
      <c r="B12" s="14" t="s">
        <v>23</v>
      </c>
      <c r="C12" s="47"/>
      <c r="D12" s="20"/>
      <c r="E12" s="20"/>
      <c r="F12" s="21"/>
    </row>
    <row r="13" spans="1:6" x14ac:dyDescent="0.25">
      <c r="A13" s="25"/>
      <c r="B13" s="153" t="s">
        <v>24</v>
      </c>
      <c r="C13" s="43" t="s">
        <v>36</v>
      </c>
      <c r="D13" s="44">
        <v>1</v>
      </c>
      <c r="E13" s="21">
        <v>1</v>
      </c>
      <c r="F13" s="21">
        <f t="shared" si="0"/>
        <v>1</v>
      </c>
    </row>
    <row r="14" spans="1:6" x14ac:dyDescent="0.25">
      <c r="A14" s="27"/>
      <c r="B14" s="153" t="s">
        <v>25</v>
      </c>
      <c r="C14" s="43" t="s">
        <v>36</v>
      </c>
      <c r="D14" s="44">
        <v>1</v>
      </c>
      <c r="E14" s="21">
        <v>1</v>
      </c>
      <c r="F14" s="21">
        <f t="shared" si="0"/>
        <v>1</v>
      </c>
    </row>
    <row r="15" spans="1:6" ht="19.5" customHeight="1" x14ac:dyDescent="0.25">
      <c r="A15" s="24" t="s">
        <v>6</v>
      </c>
      <c r="B15" s="14" t="s">
        <v>26</v>
      </c>
      <c r="C15" s="51"/>
      <c r="D15" s="6"/>
      <c r="E15" s="6"/>
      <c r="F15" s="21"/>
    </row>
    <row r="16" spans="1:6" ht="5.25" customHeight="1" x14ac:dyDescent="0.25">
      <c r="A16" s="1"/>
      <c r="B16" s="34"/>
      <c r="C16" s="47"/>
      <c r="D16" s="20"/>
      <c r="E16" s="20"/>
      <c r="F16" s="21"/>
    </row>
    <row r="17" spans="1:6" ht="36" x14ac:dyDescent="0.25">
      <c r="A17" s="1"/>
      <c r="B17" s="153" t="s">
        <v>27</v>
      </c>
      <c r="C17" s="43" t="s">
        <v>0</v>
      </c>
      <c r="D17" s="44">
        <v>40</v>
      </c>
      <c r="E17" s="21">
        <v>1</v>
      </c>
      <c r="F17" s="21">
        <f t="shared" si="0"/>
        <v>40</v>
      </c>
    </row>
    <row r="18" spans="1:6" x14ac:dyDescent="0.25">
      <c r="A18" s="1"/>
      <c r="B18" s="45" t="s">
        <v>28</v>
      </c>
      <c r="C18" s="8" t="s">
        <v>36</v>
      </c>
      <c r="D18" s="7">
        <v>1</v>
      </c>
      <c r="E18" s="21"/>
      <c r="F18" s="40">
        <f>F8+F11+F13+F14+F17</f>
        <v>44</v>
      </c>
    </row>
    <row r="19" spans="1:6" ht="8.25" customHeight="1" x14ac:dyDescent="0.25">
      <c r="A19" s="1"/>
      <c r="B19" s="2"/>
      <c r="C19" s="8"/>
      <c r="D19" s="7"/>
      <c r="E19" s="21"/>
      <c r="F19" s="40"/>
    </row>
    <row r="20" spans="1:6" x14ac:dyDescent="0.25">
      <c r="A20" s="23" t="s">
        <v>7</v>
      </c>
      <c r="B20" s="2" t="s">
        <v>29</v>
      </c>
      <c r="C20" s="47"/>
      <c r="D20" s="20"/>
      <c r="E20" s="20"/>
      <c r="F20" s="20"/>
    </row>
    <row r="21" spans="1:6" x14ac:dyDescent="0.25">
      <c r="A21" s="24" t="s">
        <v>8</v>
      </c>
      <c r="B21" s="14" t="s">
        <v>18</v>
      </c>
      <c r="C21" s="47"/>
      <c r="D21" s="20"/>
      <c r="E21" s="20"/>
      <c r="F21" s="20"/>
    </row>
    <row r="22" spans="1:6" x14ac:dyDescent="0.25">
      <c r="A22" s="25"/>
      <c r="B22" s="153" t="s">
        <v>19</v>
      </c>
      <c r="C22" s="43" t="s">
        <v>36</v>
      </c>
      <c r="D22" s="44">
        <v>1</v>
      </c>
      <c r="E22" s="21">
        <v>1</v>
      </c>
      <c r="F22" s="21">
        <f>D22*E22</f>
        <v>1</v>
      </c>
    </row>
    <row r="23" spans="1:6" x14ac:dyDescent="0.25">
      <c r="A23" s="25"/>
      <c r="B23" s="153" t="s">
        <v>20</v>
      </c>
      <c r="C23" s="47"/>
      <c r="D23" s="20"/>
      <c r="E23" s="20"/>
      <c r="F23" s="21"/>
    </row>
    <row r="24" spans="1:6" x14ac:dyDescent="0.25">
      <c r="A24" s="24" t="s">
        <v>9</v>
      </c>
      <c r="B24" s="14" t="s">
        <v>21</v>
      </c>
      <c r="C24" s="47"/>
      <c r="D24" s="20"/>
      <c r="E24" s="20"/>
      <c r="F24" s="21"/>
    </row>
    <row r="25" spans="1:6" ht="18.75" customHeight="1" x14ac:dyDescent="0.25">
      <c r="A25" s="25"/>
      <c r="B25" s="153" t="s">
        <v>22</v>
      </c>
      <c r="C25" s="43" t="s">
        <v>36</v>
      </c>
      <c r="D25" s="44">
        <v>1</v>
      </c>
      <c r="E25" s="21">
        <v>1</v>
      </c>
      <c r="F25" s="21">
        <f t="shared" ref="F25:F35" si="1">D25*E25</f>
        <v>1</v>
      </c>
    </row>
    <row r="26" spans="1:6" ht="16.5" customHeight="1" x14ac:dyDescent="0.25">
      <c r="A26" s="25"/>
      <c r="B26" s="153" t="s">
        <v>30</v>
      </c>
      <c r="C26" s="43" t="s">
        <v>36</v>
      </c>
      <c r="D26" s="44">
        <v>1</v>
      </c>
      <c r="E26" s="21">
        <v>1</v>
      </c>
      <c r="F26" s="21">
        <f t="shared" si="1"/>
        <v>1</v>
      </c>
    </row>
    <row r="27" spans="1:6" ht="17.25" customHeight="1" x14ac:dyDescent="0.25">
      <c r="A27" s="24"/>
      <c r="B27" s="153" t="s">
        <v>31</v>
      </c>
      <c r="C27" s="43" t="s">
        <v>36</v>
      </c>
      <c r="D27" s="44">
        <v>1</v>
      </c>
      <c r="E27" s="21">
        <v>1</v>
      </c>
      <c r="F27" s="21">
        <f t="shared" si="1"/>
        <v>1</v>
      </c>
    </row>
    <row r="28" spans="1:6" ht="11.25" customHeight="1" x14ac:dyDescent="0.25">
      <c r="A28" s="25"/>
      <c r="B28" s="35"/>
      <c r="C28" s="47"/>
      <c r="D28" s="20"/>
      <c r="E28" s="20"/>
      <c r="F28" s="21"/>
    </row>
    <row r="29" spans="1:6" x14ac:dyDescent="0.25">
      <c r="A29" s="176" t="s">
        <v>10</v>
      </c>
      <c r="B29" s="14" t="s">
        <v>23</v>
      </c>
      <c r="C29" s="47"/>
      <c r="D29" s="6"/>
      <c r="E29" s="6"/>
      <c r="F29" s="21"/>
    </row>
    <row r="30" spans="1:6" x14ac:dyDescent="0.25">
      <c r="A30" s="25"/>
      <c r="B30" s="153" t="s">
        <v>24</v>
      </c>
      <c r="C30" s="52" t="s">
        <v>36</v>
      </c>
      <c r="D30" s="44">
        <v>1</v>
      </c>
      <c r="E30" s="21">
        <v>1</v>
      </c>
      <c r="F30" s="21">
        <f t="shared" si="1"/>
        <v>1</v>
      </c>
    </row>
    <row r="31" spans="1:6" x14ac:dyDescent="0.25">
      <c r="A31" s="28"/>
      <c r="B31" s="153" t="s">
        <v>25</v>
      </c>
      <c r="C31" s="52" t="s">
        <v>36</v>
      </c>
      <c r="D31" s="44">
        <v>1</v>
      </c>
      <c r="E31" s="21">
        <v>1</v>
      </c>
      <c r="F31" s="21">
        <f t="shared" si="1"/>
        <v>1</v>
      </c>
    </row>
    <row r="32" spans="1:6" ht="7.5" customHeight="1" x14ac:dyDescent="0.25">
      <c r="A32" s="25"/>
      <c r="B32" s="35"/>
      <c r="C32" s="51"/>
      <c r="D32" s="6"/>
      <c r="E32" s="6"/>
      <c r="F32" s="21"/>
    </row>
    <row r="33" spans="1:6" x14ac:dyDescent="0.25">
      <c r="A33" s="24" t="s">
        <v>11</v>
      </c>
      <c r="B33" s="14" t="s">
        <v>26</v>
      </c>
      <c r="C33" s="47"/>
      <c r="D33" s="20"/>
      <c r="E33" s="20"/>
      <c r="F33" s="21"/>
    </row>
    <row r="34" spans="1:6" ht="6.75" customHeight="1" x14ac:dyDescent="0.25">
      <c r="A34" s="1"/>
      <c r="B34" s="34"/>
      <c r="C34" s="51"/>
      <c r="D34" s="6"/>
      <c r="E34" s="6"/>
      <c r="F34" s="21"/>
    </row>
    <row r="35" spans="1:6" ht="24" x14ac:dyDescent="0.25">
      <c r="A35" s="1"/>
      <c r="B35" s="165" t="s">
        <v>32</v>
      </c>
      <c r="C35" s="43" t="s">
        <v>0</v>
      </c>
      <c r="D35" s="44">
        <v>20</v>
      </c>
      <c r="E35" s="21">
        <v>1</v>
      </c>
      <c r="F35" s="21">
        <f t="shared" si="1"/>
        <v>20</v>
      </c>
    </row>
    <row r="36" spans="1:6" x14ac:dyDescent="0.25">
      <c r="A36" s="1"/>
      <c r="B36" s="45" t="s">
        <v>33</v>
      </c>
      <c r="C36" s="8" t="s">
        <v>36</v>
      </c>
      <c r="D36" s="7">
        <v>1</v>
      </c>
      <c r="E36" s="21"/>
      <c r="F36" s="40">
        <f>F22+F25+F26+F27+F30+F31+F35</f>
        <v>26</v>
      </c>
    </row>
    <row r="37" spans="1:6" ht="6.75" customHeight="1" x14ac:dyDescent="0.25">
      <c r="A37" s="1"/>
      <c r="B37" s="2"/>
      <c r="C37" s="8"/>
      <c r="D37" s="7"/>
      <c r="E37" s="21"/>
      <c r="F37" s="40"/>
    </row>
    <row r="38" spans="1:6" x14ac:dyDescent="0.25">
      <c r="A38" s="23" t="s">
        <v>12</v>
      </c>
      <c r="B38" s="2" t="s">
        <v>34</v>
      </c>
      <c r="C38" s="47"/>
      <c r="D38" s="20"/>
      <c r="E38" s="20"/>
      <c r="F38" s="20"/>
    </row>
    <row r="39" spans="1:6" x14ac:dyDescent="0.25">
      <c r="A39" s="24" t="s">
        <v>13</v>
      </c>
      <c r="B39" s="14" t="s">
        <v>18</v>
      </c>
      <c r="C39" s="47"/>
      <c r="D39" s="20"/>
      <c r="E39" s="20"/>
      <c r="F39" s="20"/>
    </row>
    <row r="40" spans="1:6" x14ac:dyDescent="0.25">
      <c r="A40" s="29"/>
      <c r="B40" s="153" t="s">
        <v>19</v>
      </c>
      <c r="C40" s="47"/>
      <c r="D40" s="20"/>
      <c r="E40" s="20"/>
      <c r="F40" s="20"/>
    </row>
    <row r="41" spans="1:6" x14ac:dyDescent="0.25">
      <c r="A41" s="25"/>
      <c r="B41" s="153" t="s">
        <v>20</v>
      </c>
      <c r="C41" s="43" t="s">
        <v>36</v>
      </c>
      <c r="D41" s="44">
        <v>1</v>
      </c>
      <c r="E41" s="21">
        <v>1</v>
      </c>
      <c r="F41" s="21">
        <f>D41*E41</f>
        <v>1</v>
      </c>
    </row>
    <row r="42" spans="1:6" x14ac:dyDescent="0.25">
      <c r="A42" s="24" t="s">
        <v>14</v>
      </c>
      <c r="B42" s="14" t="s">
        <v>21</v>
      </c>
      <c r="C42" s="47"/>
      <c r="D42" s="20"/>
      <c r="E42" s="20"/>
      <c r="F42" s="21"/>
    </row>
    <row r="43" spans="1:6" ht="24" x14ac:dyDescent="0.25">
      <c r="A43" s="25"/>
      <c r="B43" s="153" t="s">
        <v>22</v>
      </c>
      <c r="C43" s="43" t="s">
        <v>36</v>
      </c>
      <c r="D43" s="44">
        <v>1</v>
      </c>
      <c r="E43" s="21">
        <v>1</v>
      </c>
      <c r="F43" s="21">
        <f t="shared" ref="F43:F48" si="2">D43*E43</f>
        <v>1</v>
      </c>
    </row>
    <row r="44" spans="1:6" x14ac:dyDescent="0.25">
      <c r="A44" s="24" t="s">
        <v>15</v>
      </c>
      <c r="B44" s="14" t="s">
        <v>23</v>
      </c>
      <c r="C44" s="51"/>
      <c r="D44" s="20"/>
      <c r="E44" s="20"/>
      <c r="F44" s="21"/>
    </row>
    <row r="45" spans="1:6" x14ac:dyDescent="0.25">
      <c r="A45" s="25"/>
      <c r="B45" s="153" t="s">
        <v>24</v>
      </c>
      <c r="C45" s="43" t="s">
        <v>36</v>
      </c>
      <c r="D45" s="44">
        <v>1</v>
      </c>
      <c r="E45" s="21">
        <v>1</v>
      </c>
      <c r="F45" s="21">
        <f t="shared" si="2"/>
        <v>1</v>
      </c>
    </row>
    <row r="46" spans="1:6" x14ac:dyDescent="0.25">
      <c r="A46" s="25"/>
      <c r="B46" s="153" t="s">
        <v>25</v>
      </c>
      <c r="C46" s="52" t="s">
        <v>36</v>
      </c>
      <c r="D46" s="44">
        <v>1</v>
      </c>
      <c r="E46" s="21">
        <v>1</v>
      </c>
      <c r="F46" s="21">
        <f t="shared" si="2"/>
        <v>1</v>
      </c>
    </row>
    <row r="47" spans="1:6" x14ac:dyDescent="0.25">
      <c r="A47" s="24" t="s">
        <v>16</v>
      </c>
      <c r="B47" s="14" t="s">
        <v>26</v>
      </c>
      <c r="C47" s="51"/>
      <c r="D47" s="20"/>
      <c r="E47" s="20"/>
      <c r="F47" s="21"/>
    </row>
    <row r="48" spans="1:6" ht="24" x14ac:dyDescent="0.25">
      <c r="A48" s="16"/>
      <c r="B48" s="153" t="s">
        <v>32</v>
      </c>
      <c r="C48" s="43" t="s">
        <v>0</v>
      </c>
      <c r="D48" s="44">
        <v>24</v>
      </c>
      <c r="E48" s="21">
        <v>1</v>
      </c>
      <c r="F48" s="21">
        <f t="shared" si="2"/>
        <v>24</v>
      </c>
    </row>
    <row r="49" spans="1:6" ht="9.75" customHeight="1" x14ac:dyDescent="0.25">
      <c r="A49" s="16"/>
      <c r="B49" s="35"/>
      <c r="C49" s="49"/>
      <c r="D49" s="20"/>
      <c r="E49" s="20"/>
      <c r="F49" s="20"/>
    </row>
    <row r="50" spans="1:6" x14ac:dyDescent="0.25">
      <c r="A50" s="16"/>
      <c r="B50" s="45" t="s">
        <v>35</v>
      </c>
      <c r="C50" s="8" t="s">
        <v>36</v>
      </c>
      <c r="D50" s="7">
        <v>1</v>
      </c>
      <c r="E50" s="21"/>
      <c r="F50" s="40">
        <f>F41+F43+F45+F46+F48</f>
        <v>28</v>
      </c>
    </row>
    <row r="51" spans="1:6" x14ac:dyDescent="0.25">
      <c r="A51" s="30"/>
      <c r="B51" s="12"/>
      <c r="C51" s="47"/>
      <c r="D51" s="20"/>
      <c r="E51" s="20"/>
      <c r="F51" s="20"/>
    </row>
    <row r="52" spans="1:6" x14ac:dyDescent="0.25">
      <c r="A52" s="23" t="s">
        <v>44</v>
      </c>
      <c r="B52" s="2" t="s">
        <v>58</v>
      </c>
      <c r="C52" s="47"/>
      <c r="D52" s="20"/>
      <c r="E52" s="20"/>
      <c r="F52" s="20"/>
    </row>
    <row r="53" spans="1:6" x14ac:dyDescent="0.25">
      <c r="A53" s="24" t="s">
        <v>45</v>
      </c>
      <c r="B53" s="14" t="s">
        <v>18</v>
      </c>
      <c r="C53" s="47"/>
      <c r="D53" s="20"/>
      <c r="E53" s="20"/>
      <c r="F53" s="20"/>
    </row>
    <row r="54" spans="1:6" x14ac:dyDescent="0.25">
      <c r="A54" s="25"/>
      <c r="B54" s="153" t="s">
        <v>19</v>
      </c>
      <c r="C54" s="43" t="s">
        <v>36</v>
      </c>
      <c r="D54" s="44">
        <v>1</v>
      </c>
      <c r="E54" s="21">
        <v>1</v>
      </c>
      <c r="F54" s="21">
        <f>D54*E54</f>
        <v>1</v>
      </c>
    </row>
    <row r="55" spans="1:6" x14ac:dyDescent="0.25">
      <c r="A55" s="25"/>
      <c r="B55" s="153" t="s">
        <v>20</v>
      </c>
      <c r="C55" s="47"/>
      <c r="D55" s="20"/>
      <c r="E55" s="20"/>
      <c r="F55" s="21"/>
    </row>
    <row r="56" spans="1:6" x14ac:dyDescent="0.25">
      <c r="A56" s="24" t="s">
        <v>46</v>
      </c>
      <c r="B56" s="14" t="s">
        <v>21</v>
      </c>
      <c r="C56" s="47"/>
      <c r="D56" s="20"/>
      <c r="E56" s="20"/>
      <c r="F56" s="21"/>
    </row>
    <row r="57" spans="1:6" ht="24" x14ac:dyDescent="0.25">
      <c r="A57" s="26"/>
      <c r="B57" s="153" t="s">
        <v>22</v>
      </c>
      <c r="C57" s="43" t="s">
        <v>36</v>
      </c>
      <c r="D57" s="44">
        <v>1</v>
      </c>
      <c r="E57" s="21">
        <v>1</v>
      </c>
      <c r="F57" s="21">
        <f t="shared" ref="F57:F62" si="3">D57*E57</f>
        <v>1</v>
      </c>
    </row>
    <row r="58" spans="1:6" x14ac:dyDescent="0.25">
      <c r="A58" s="24" t="s">
        <v>47</v>
      </c>
      <c r="B58" s="14" t="s">
        <v>23</v>
      </c>
      <c r="C58" s="47"/>
      <c r="D58" s="20"/>
      <c r="E58" s="20"/>
      <c r="F58" s="21"/>
    </row>
    <row r="59" spans="1:6" x14ac:dyDescent="0.25">
      <c r="A59" s="25"/>
      <c r="B59" s="153" t="s">
        <v>24</v>
      </c>
      <c r="C59" s="43" t="s">
        <v>36</v>
      </c>
      <c r="D59" s="44">
        <v>1</v>
      </c>
      <c r="E59" s="21">
        <v>1</v>
      </c>
      <c r="F59" s="21">
        <f t="shared" si="3"/>
        <v>1</v>
      </c>
    </row>
    <row r="60" spans="1:6" x14ac:dyDescent="0.25">
      <c r="A60" s="25"/>
      <c r="B60" s="153" t="s">
        <v>25</v>
      </c>
      <c r="C60" s="43" t="s">
        <v>36</v>
      </c>
      <c r="D60" s="44">
        <v>1</v>
      </c>
      <c r="E60" s="21">
        <v>1</v>
      </c>
      <c r="F60" s="21">
        <f t="shared" si="3"/>
        <v>1</v>
      </c>
    </row>
    <row r="61" spans="1:6" x14ac:dyDescent="0.25">
      <c r="A61" s="24" t="s">
        <v>48</v>
      </c>
      <c r="B61" s="14" t="s">
        <v>26</v>
      </c>
      <c r="C61" s="51"/>
      <c r="D61" s="6"/>
      <c r="E61" s="6"/>
      <c r="F61" s="21"/>
    </row>
    <row r="62" spans="1:6" ht="24" x14ac:dyDescent="0.25">
      <c r="A62" s="25"/>
      <c r="B62" s="153" t="s">
        <v>32</v>
      </c>
      <c r="C62" s="43" t="s">
        <v>0</v>
      </c>
      <c r="D62" s="44">
        <v>30</v>
      </c>
      <c r="E62" s="21">
        <v>1</v>
      </c>
      <c r="F62" s="21">
        <f t="shared" si="3"/>
        <v>30</v>
      </c>
    </row>
    <row r="63" spans="1:6" ht="6.75" customHeight="1" x14ac:dyDescent="0.25">
      <c r="A63" s="25"/>
      <c r="B63" s="33"/>
      <c r="C63" s="43"/>
      <c r="D63" s="44"/>
      <c r="E63" s="21"/>
      <c r="F63" s="21"/>
    </row>
    <row r="64" spans="1:6" x14ac:dyDescent="0.25">
      <c r="A64" s="1"/>
      <c r="B64" s="45" t="s">
        <v>59</v>
      </c>
      <c r="C64" s="8" t="s">
        <v>36</v>
      </c>
      <c r="D64" s="7">
        <v>1</v>
      </c>
      <c r="E64" s="21"/>
      <c r="F64" s="40">
        <f>F54+F57+F59+F60+F62</f>
        <v>34</v>
      </c>
    </row>
    <row r="65" spans="1:6" x14ac:dyDescent="0.25">
      <c r="A65" s="23" t="s">
        <v>49</v>
      </c>
      <c r="B65" s="2" t="s">
        <v>60</v>
      </c>
      <c r="C65" s="47"/>
      <c r="D65" s="20"/>
      <c r="E65" s="20"/>
      <c r="F65" s="20"/>
    </row>
    <row r="66" spans="1:6" x14ac:dyDescent="0.25">
      <c r="A66" s="24" t="s">
        <v>50</v>
      </c>
      <c r="B66" s="14" t="s">
        <v>61</v>
      </c>
      <c r="C66" s="47"/>
      <c r="D66" s="20"/>
      <c r="E66" s="20"/>
      <c r="F66" s="20"/>
    </row>
    <row r="67" spans="1:6" ht="24" x14ac:dyDescent="0.25">
      <c r="A67" s="25"/>
      <c r="B67" s="153" t="s">
        <v>120</v>
      </c>
      <c r="C67" s="43" t="s">
        <v>0</v>
      </c>
      <c r="D67" s="44">
        <v>10</v>
      </c>
      <c r="E67" s="21">
        <v>1</v>
      </c>
      <c r="F67" s="21">
        <f>D67*E67</f>
        <v>10</v>
      </c>
    </row>
    <row r="68" spans="1:6" ht="24.75" customHeight="1" x14ac:dyDescent="0.25">
      <c r="A68" s="25"/>
      <c r="B68" s="153" t="s">
        <v>64</v>
      </c>
      <c r="C68" s="43" t="s">
        <v>0</v>
      </c>
      <c r="D68" s="44">
        <v>17</v>
      </c>
      <c r="E68" s="21">
        <v>1</v>
      </c>
      <c r="F68" s="21">
        <f>D68*E68</f>
        <v>17</v>
      </c>
    </row>
    <row r="69" spans="1:6" x14ac:dyDescent="0.25">
      <c r="A69" s="25"/>
      <c r="B69" s="11" t="s">
        <v>62</v>
      </c>
      <c r="C69" s="8" t="s">
        <v>36</v>
      </c>
      <c r="D69" s="44">
        <v>1</v>
      </c>
      <c r="E69" s="21"/>
      <c r="F69" s="40">
        <f>F68+F67</f>
        <v>27</v>
      </c>
    </row>
    <row r="70" spans="1:6" x14ac:dyDescent="0.25">
      <c r="A70" s="24" t="s">
        <v>51</v>
      </c>
      <c r="B70" s="14" t="s">
        <v>63</v>
      </c>
      <c r="C70" s="51"/>
      <c r="D70" s="6"/>
      <c r="E70" s="6"/>
      <c r="F70" s="6"/>
    </row>
    <row r="71" spans="1:6" ht="24" x14ac:dyDescent="0.25">
      <c r="A71" s="31"/>
      <c r="B71" s="153" t="s">
        <v>64</v>
      </c>
      <c r="C71" s="43" t="s">
        <v>0</v>
      </c>
      <c r="D71" s="44">
        <v>6</v>
      </c>
      <c r="E71" s="21">
        <v>1</v>
      </c>
      <c r="F71" s="21">
        <f>D71*E71</f>
        <v>6</v>
      </c>
    </row>
    <row r="72" spans="1:6" x14ac:dyDescent="0.25">
      <c r="A72" s="31"/>
      <c r="B72" s="174" t="s">
        <v>239</v>
      </c>
      <c r="C72" s="43" t="s">
        <v>0</v>
      </c>
      <c r="D72" s="44">
        <v>1</v>
      </c>
      <c r="E72" s="21">
        <v>1</v>
      </c>
      <c r="F72" s="21">
        <f>E72*D72</f>
        <v>1</v>
      </c>
    </row>
    <row r="73" spans="1:6" x14ac:dyDescent="0.25">
      <c r="A73" s="25"/>
      <c r="B73" s="11" t="s">
        <v>65</v>
      </c>
      <c r="C73" s="8" t="s">
        <v>36</v>
      </c>
      <c r="D73" s="44">
        <v>1</v>
      </c>
      <c r="E73" s="21"/>
      <c r="F73" s="40">
        <f>F71+F72</f>
        <v>7</v>
      </c>
    </row>
    <row r="74" spans="1:6" x14ac:dyDescent="0.25">
      <c r="A74" s="24" t="s">
        <v>52</v>
      </c>
      <c r="B74" s="14" t="s">
        <v>66</v>
      </c>
      <c r="C74" s="47"/>
      <c r="D74" s="20"/>
      <c r="E74" s="20"/>
      <c r="F74" s="20"/>
    </row>
    <row r="75" spans="1:6" ht="24" x14ac:dyDescent="0.25">
      <c r="A75" s="25"/>
      <c r="B75" s="153" t="s">
        <v>67</v>
      </c>
      <c r="C75" s="43" t="s">
        <v>0</v>
      </c>
      <c r="D75" s="44">
        <v>3</v>
      </c>
      <c r="E75" s="21">
        <v>1</v>
      </c>
      <c r="F75" s="21">
        <f>D75*E75</f>
        <v>3</v>
      </c>
    </row>
    <row r="76" spans="1:6" x14ac:dyDescent="0.25">
      <c r="A76" s="25"/>
      <c r="B76" s="174" t="s">
        <v>239</v>
      </c>
      <c r="C76" s="43" t="s">
        <v>0</v>
      </c>
      <c r="D76" s="44">
        <v>1</v>
      </c>
      <c r="E76" s="21">
        <v>1</v>
      </c>
      <c r="F76" s="21">
        <f>E76*D76</f>
        <v>1</v>
      </c>
    </row>
    <row r="77" spans="1:6" x14ac:dyDescent="0.25">
      <c r="A77" s="25"/>
      <c r="B77" s="11" t="s">
        <v>68</v>
      </c>
      <c r="C77" s="8" t="s">
        <v>36</v>
      </c>
      <c r="D77" s="44">
        <v>1</v>
      </c>
      <c r="E77" s="21"/>
      <c r="F77" s="40">
        <f>F75+F76</f>
        <v>4</v>
      </c>
    </row>
    <row r="78" spans="1:6" x14ac:dyDescent="0.25">
      <c r="A78" s="24" t="s">
        <v>53</v>
      </c>
      <c r="B78" s="14" t="s">
        <v>69</v>
      </c>
      <c r="C78" s="47"/>
      <c r="D78" s="20"/>
      <c r="E78" s="20"/>
      <c r="F78" s="20"/>
    </row>
    <row r="79" spans="1:6" ht="24" x14ac:dyDescent="0.25">
      <c r="A79" s="25"/>
      <c r="B79" s="153" t="s">
        <v>70</v>
      </c>
      <c r="C79" s="43" t="s">
        <v>0</v>
      </c>
      <c r="D79" s="44">
        <v>2</v>
      </c>
      <c r="E79" s="21">
        <v>1</v>
      </c>
      <c r="F79" s="21">
        <f>D79*E79</f>
        <v>2</v>
      </c>
    </row>
    <row r="80" spans="1:6" x14ac:dyDescent="0.25">
      <c r="A80" s="25"/>
      <c r="B80" s="174" t="s">
        <v>239</v>
      </c>
      <c r="C80" s="43" t="s">
        <v>0</v>
      </c>
      <c r="D80" s="44">
        <v>1</v>
      </c>
      <c r="E80" s="21">
        <v>1</v>
      </c>
      <c r="F80" s="21">
        <f>E80*D80</f>
        <v>1</v>
      </c>
    </row>
    <row r="81" spans="1:6" x14ac:dyDescent="0.25">
      <c r="A81" s="25"/>
      <c r="B81" s="11" t="s">
        <v>71</v>
      </c>
      <c r="C81" s="8" t="s">
        <v>80</v>
      </c>
      <c r="D81" s="44">
        <v>1</v>
      </c>
      <c r="E81" s="21"/>
      <c r="F81" s="40">
        <f>F79+F80</f>
        <v>3</v>
      </c>
    </row>
    <row r="82" spans="1:6" x14ac:dyDescent="0.25">
      <c r="A82" s="24" t="s">
        <v>54</v>
      </c>
      <c r="B82" s="14" t="s">
        <v>72</v>
      </c>
      <c r="C82" s="47"/>
      <c r="D82" s="6"/>
      <c r="E82" s="6"/>
      <c r="F82" s="6"/>
    </row>
    <row r="83" spans="1:6" ht="24" x14ac:dyDescent="0.25">
      <c r="A83" s="25"/>
      <c r="B83" s="153" t="s">
        <v>120</v>
      </c>
      <c r="C83" s="47" t="s">
        <v>125</v>
      </c>
      <c r="D83" s="44">
        <v>6</v>
      </c>
      <c r="E83" s="21">
        <v>1</v>
      </c>
      <c r="F83" s="21">
        <f>D83*E83</f>
        <v>6</v>
      </c>
    </row>
    <row r="84" spans="1:6" ht="24" x14ac:dyDescent="0.25">
      <c r="A84" s="25"/>
      <c r="B84" s="153" t="s">
        <v>67</v>
      </c>
      <c r="C84" s="47" t="s">
        <v>125</v>
      </c>
      <c r="D84" s="44">
        <v>5</v>
      </c>
      <c r="E84" s="21">
        <v>1</v>
      </c>
      <c r="F84" s="21">
        <f>D84*E84</f>
        <v>5</v>
      </c>
    </row>
    <row r="85" spans="1:6" x14ac:dyDescent="0.25">
      <c r="A85" s="25"/>
      <c r="B85" s="11" t="s">
        <v>73</v>
      </c>
      <c r="C85" s="8" t="s">
        <v>36</v>
      </c>
      <c r="D85" s="44">
        <v>1</v>
      </c>
      <c r="E85" s="21"/>
      <c r="F85" s="40">
        <f>F83+F84</f>
        <v>11</v>
      </c>
    </row>
    <row r="86" spans="1:6" ht="6.75" customHeight="1" x14ac:dyDescent="0.25">
      <c r="A86" s="25"/>
      <c r="B86" s="36"/>
      <c r="C86" s="47"/>
      <c r="D86" s="6"/>
      <c r="E86" s="6"/>
      <c r="F86" s="6"/>
    </row>
    <row r="87" spans="1:6" x14ac:dyDescent="0.25">
      <c r="A87" s="24" t="s">
        <v>55</v>
      </c>
      <c r="B87" s="14" t="s">
        <v>74</v>
      </c>
      <c r="C87" s="51"/>
      <c r="D87" s="20"/>
      <c r="E87" s="20"/>
      <c r="F87" s="20"/>
    </row>
    <row r="88" spans="1:6" ht="24" x14ac:dyDescent="0.25">
      <c r="A88" s="25"/>
      <c r="B88" s="153" t="s">
        <v>121</v>
      </c>
      <c r="C88" s="49" t="s">
        <v>125</v>
      </c>
      <c r="D88" s="44">
        <v>10</v>
      </c>
      <c r="E88" s="21">
        <v>1</v>
      </c>
      <c r="F88" s="21">
        <f>D88*E88</f>
        <v>10</v>
      </c>
    </row>
    <row r="89" spans="1:6" ht="24.75" customHeight="1" x14ac:dyDescent="0.25">
      <c r="A89" s="25"/>
      <c r="B89" s="153" t="s">
        <v>122</v>
      </c>
      <c r="C89" s="49" t="s">
        <v>125</v>
      </c>
      <c r="D89" s="44">
        <v>3</v>
      </c>
      <c r="E89" s="21">
        <v>1</v>
      </c>
      <c r="F89" s="21">
        <f>D89*E89</f>
        <v>3</v>
      </c>
    </row>
    <row r="90" spans="1:6" x14ac:dyDescent="0.25">
      <c r="A90" s="25"/>
      <c r="B90" s="11" t="s">
        <v>75</v>
      </c>
      <c r="C90" s="8" t="s">
        <v>36</v>
      </c>
      <c r="D90" s="44">
        <v>1</v>
      </c>
      <c r="E90" s="21"/>
      <c r="F90" s="40">
        <f>F88+F89</f>
        <v>13</v>
      </c>
    </row>
    <row r="91" spans="1:6" ht="9" customHeight="1" x14ac:dyDescent="0.25">
      <c r="A91" s="25"/>
      <c r="B91" s="46"/>
      <c r="C91" s="49"/>
      <c r="D91" s="6"/>
      <c r="E91" s="6"/>
      <c r="F91" s="6"/>
    </row>
    <row r="92" spans="1:6" x14ac:dyDescent="0.25">
      <c r="A92" s="25"/>
      <c r="B92" s="45" t="s">
        <v>76</v>
      </c>
      <c r="C92" s="8" t="s">
        <v>36</v>
      </c>
      <c r="D92" s="7">
        <v>1</v>
      </c>
      <c r="E92" s="21"/>
      <c r="F92" s="40">
        <f>F90+F85+F81+F77+F73+F69</f>
        <v>65</v>
      </c>
    </row>
    <row r="93" spans="1:6" ht="8.25" customHeight="1" x14ac:dyDescent="0.25">
      <c r="A93" s="25"/>
      <c r="B93" s="2"/>
      <c r="C93" s="49"/>
      <c r="D93" s="7"/>
      <c r="E93" s="21"/>
      <c r="F93" s="40"/>
    </row>
    <row r="94" spans="1:6" x14ac:dyDescent="0.25">
      <c r="A94" s="23" t="s">
        <v>56</v>
      </c>
      <c r="B94" s="2" t="s">
        <v>77</v>
      </c>
      <c r="C94" s="49"/>
      <c r="D94" s="20"/>
      <c r="E94" s="20"/>
      <c r="F94" s="20"/>
    </row>
    <row r="95" spans="1:6" x14ac:dyDescent="0.25">
      <c r="A95" s="24" t="s">
        <v>57</v>
      </c>
      <c r="B95" s="14" t="s">
        <v>78</v>
      </c>
      <c r="C95" s="49"/>
      <c r="D95" s="20"/>
      <c r="E95" s="20"/>
      <c r="F95" s="20"/>
    </row>
    <row r="96" spans="1:6" ht="24" x14ac:dyDescent="0.25">
      <c r="A96" s="17"/>
      <c r="B96" s="153" t="s">
        <v>79</v>
      </c>
      <c r="C96" s="43" t="s">
        <v>125</v>
      </c>
      <c r="D96" s="44">
        <v>2</v>
      </c>
      <c r="E96" s="21">
        <v>1</v>
      </c>
      <c r="F96" s="21">
        <f>D96*E96</f>
        <v>2</v>
      </c>
    </row>
    <row r="97" spans="1:6" x14ac:dyDescent="0.25">
      <c r="A97" s="32"/>
      <c r="B97" s="153" t="s">
        <v>89</v>
      </c>
      <c r="C97" s="43" t="s">
        <v>125</v>
      </c>
      <c r="D97" s="44">
        <v>2</v>
      </c>
      <c r="E97" s="48">
        <v>1</v>
      </c>
      <c r="F97" s="21">
        <f t="shared" ref="F97:F99" si="4">D97*E97</f>
        <v>2</v>
      </c>
    </row>
    <row r="98" spans="1:6" x14ac:dyDescent="0.25">
      <c r="A98" s="1"/>
      <c r="B98" s="153" t="s">
        <v>90</v>
      </c>
      <c r="C98" s="43" t="s">
        <v>125</v>
      </c>
      <c r="D98" s="44">
        <v>2</v>
      </c>
      <c r="E98" s="48">
        <v>1</v>
      </c>
      <c r="F98" s="21">
        <f t="shared" si="4"/>
        <v>2</v>
      </c>
    </row>
    <row r="99" spans="1:6" ht="24" x14ac:dyDescent="0.25">
      <c r="A99" s="1"/>
      <c r="B99" s="153" t="s">
        <v>91</v>
      </c>
      <c r="C99" s="43" t="s">
        <v>125</v>
      </c>
      <c r="D99" s="44">
        <v>2</v>
      </c>
      <c r="E99" s="48">
        <v>1</v>
      </c>
      <c r="F99" s="21">
        <f t="shared" si="4"/>
        <v>2</v>
      </c>
    </row>
    <row r="100" spans="1:6" x14ac:dyDescent="0.25">
      <c r="A100" s="1"/>
      <c r="B100" s="45" t="s">
        <v>92</v>
      </c>
      <c r="C100" s="8" t="s">
        <v>36</v>
      </c>
      <c r="D100" s="7">
        <v>1</v>
      </c>
      <c r="E100" s="48"/>
      <c r="F100" s="42">
        <f>F96+F97+F98+F99</f>
        <v>8</v>
      </c>
    </row>
    <row r="101" spans="1:6" x14ac:dyDescent="0.25">
      <c r="A101" s="1"/>
      <c r="B101" s="15"/>
      <c r="C101" s="47"/>
      <c r="D101" s="20"/>
      <c r="E101" s="48"/>
      <c r="F101" s="48"/>
    </row>
    <row r="102" spans="1:6" x14ac:dyDescent="0.25">
      <c r="A102" s="23" t="s">
        <v>81</v>
      </c>
      <c r="B102" s="2" t="s">
        <v>93</v>
      </c>
      <c r="C102" s="47"/>
      <c r="D102" s="20"/>
      <c r="E102" s="48"/>
      <c r="F102" s="48"/>
    </row>
    <row r="103" spans="1:6" x14ac:dyDescent="0.25">
      <c r="A103" s="24" t="s">
        <v>82</v>
      </c>
      <c r="B103" s="14" t="s">
        <v>94</v>
      </c>
      <c r="C103" s="47"/>
      <c r="D103" s="20"/>
      <c r="E103" s="48"/>
      <c r="F103" s="48"/>
    </row>
    <row r="104" spans="1:6" ht="6.75" customHeight="1" x14ac:dyDescent="0.25">
      <c r="A104" s="25"/>
      <c r="B104" s="34"/>
      <c r="C104" s="47"/>
      <c r="D104" s="20"/>
      <c r="E104" s="48"/>
      <c r="F104" s="48"/>
    </row>
    <row r="105" spans="1:6" ht="36" x14ac:dyDescent="0.25">
      <c r="A105" s="25"/>
      <c r="B105" s="153" t="s">
        <v>95</v>
      </c>
      <c r="C105" s="47" t="s">
        <v>125</v>
      </c>
      <c r="D105" s="44">
        <v>1</v>
      </c>
      <c r="E105" s="48">
        <v>1</v>
      </c>
      <c r="F105" s="48">
        <f>D105*E105</f>
        <v>1</v>
      </c>
    </row>
    <row r="106" spans="1:6" ht="36" x14ac:dyDescent="0.25">
      <c r="A106" s="25"/>
      <c r="B106" s="153" t="s">
        <v>96</v>
      </c>
      <c r="C106" s="43" t="s">
        <v>125</v>
      </c>
      <c r="D106" s="44">
        <v>1</v>
      </c>
      <c r="E106" s="48">
        <v>1</v>
      </c>
      <c r="F106" s="48">
        <f t="shared" ref="F106:F125" si="5">D106*E106</f>
        <v>1</v>
      </c>
    </row>
    <row r="107" spans="1:6" x14ac:dyDescent="0.25">
      <c r="A107" s="24" t="s">
        <v>83</v>
      </c>
      <c r="B107" s="14" t="s">
        <v>97</v>
      </c>
      <c r="C107" s="47"/>
      <c r="D107" s="20"/>
      <c r="E107" s="48"/>
      <c r="F107" s="48"/>
    </row>
    <row r="108" spans="1:6" ht="30" x14ac:dyDescent="0.25">
      <c r="A108" s="25"/>
      <c r="B108" s="153" t="s">
        <v>98</v>
      </c>
      <c r="C108" s="47" t="s">
        <v>125</v>
      </c>
      <c r="D108" s="20"/>
      <c r="E108" s="48" t="s">
        <v>126</v>
      </c>
      <c r="F108" s="48"/>
    </row>
    <row r="109" spans="1:6" ht="30" x14ac:dyDescent="0.25">
      <c r="A109" s="25"/>
      <c r="B109" s="153" t="s">
        <v>99</v>
      </c>
      <c r="C109" s="43" t="s">
        <v>125</v>
      </c>
      <c r="D109" s="44"/>
      <c r="E109" s="48" t="s">
        <v>126</v>
      </c>
      <c r="F109" s="48"/>
    </row>
    <row r="110" spans="1:6" ht="8.25" customHeight="1" x14ac:dyDescent="0.25">
      <c r="A110" s="25"/>
      <c r="B110" s="37"/>
      <c r="C110" s="43"/>
      <c r="D110" s="44"/>
      <c r="E110" s="48"/>
      <c r="F110" s="48"/>
    </row>
    <row r="111" spans="1:6" x14ac:dyDescent="0.25">
      <c r="A111" s="24" t="s">
        <v>84</v>
      </c>
      <c r="B111" s="14" t="s">
        <v>100</v>
      </c>
      <c r="C111" s="47"/>
      <c r="D111" s="20"/>
      <c r="E111" s="48"/>
      <c r="F111" s="48"/>
    </row>
    <row r="112" spans="1:6" ht="30" x14ac:dyDescent="0.25">
      <c r="A112" s="25"/>
      <c r="B112" s="153" t="s">
        <v>101</v>
      </c>
      <c r="C112" s="43" t="s">
        <v>125</v>
      </c>
      <c r="D112" s="20"/>
      <c r="E112" s="48" t="s">
        <v>126</v>
      </c>
      <c r="F112" s="48"/>
    </row>
    <row r="113" spans="1:6" x14ac:dyDescent="0.25">
      <c r="A113" s="24" t="s">
        <v>85</v>
      </c>
      <c r="B113" s="14" t="s">
        <v>102</v>
      </c>
      <c r="C113" s="43"/>
      <c r="D113" s="20"/>
      <c r="E113" s="48"/>
      <c r="F113" s="48"/>
    </row>
    <row r="114" spans="1:6" ht="30" x14ac:dyDescent="0.25">
      <c r="A114" s="31"/>
      <c r="B114" s="153" t="s">
        <v>103</v>
      </c>
      <c r="C114" s="43" t="s">
        <v>125</v>
      </c>
      <c r="D114" s="20"/>
      <c r="E114" s="48" t="s">
        <v>126</v>
      </c>
      <c r="F114" s="48"/>
    </row>
    <row r="115" spans="1:6" x14ac:dyDescent="0.25">
      <c r="A115" s="24" t="s">
        <v>86</v>
      </c>
      <c r="B115" s="14" t="s">
        <v>104</v>
      </c>
      <c r="C115" s="49"/>
      <c r="D115" s="6"/>
      <c r="E115" s="48"/>
      <c r="F115" s="48"/>
    </row>
    <row r="116" spans="1:6" ht="30" x14ac:dyDescent="0.25">
      <c r="A116" s="25"/>
      <c r="B116" s="153" t="s">
        <v>105</v>
      </c>
      <c r="C116" s="49" t="s">
        <v>125</v>
      </c>
      <c r="D116" s="44"/>
      <c r="E116" s="48" t="s">
        <v>126</v>
      </c>
      <c r="F116" s="48"/>
    </row>
    <row r="117" spans="1:6" ht="24" x14ac:dyDescent="0.25">
      <c r="A117" s="25"/>
      <c r="B117" s="153" t="s">
        <v>106</v>
      </c>
      <c r="C117" s="49" t="s">
        <v>125</v>
      </c>
      <c r="D117" s="44">
        <v>1</v>
      </c>
      <c r="E117" s="48">
        <v>1</v>
      </c>
      <c r="F117" s="48">
        <f t="shared" si="5"/>
        <v>1</v>
      </c>
    </row>
    <row r="118" spans="1:6" x14ac:dyDescent="0.25">
      <c r="A118" s="24" t="s">
        <v>87</v>
      </c>
      <c r="B118" s="14" t="s">
        <v>107</v>
      </c>
      <c r="C118" s="49"/>
      <c r="D118" s="50"/>
      <c r="E118" s="48"/>
      <c r="F118" s="48"/>
    </row>
    <row r="119" spans="1:6" ht="30" x14ac:dyDescent="0.25">
      <c r="A119" s="25"/>
      <c r="B119" s="153" t="s">
        <v>108</v>
      </c>
      <c r="C119" s="49" t="s">
        <v>125</v>
      </c>
      <c r="D119" s="50"/>
      <c r="E119" s="48" t="s">
        <v>126</v>
      </c>
      <c r="F119" s="48"/>
    </row>
    <row r="120" spans="1:6" ht="24" x14ac:dyDescent="0.25">
      <c r="A120" s="25"/>
      <c r="B120" s="153" t="s">
        <v>109</v>
      </c>
      <c r="C120" s="49" t="s">
        <v>125</v>
      </c>
      <c r="D120" s="44">
        <v>5</v>
      </c>
      <c r="E120" s="48">
        <v>1</v>
      </c>
      <c r="F120" s="48">
        <f t="shared" si="5"/>
        <v>5</v>
      </c>
    </row>
    <row r="121" spans="1:6" ht="8.25" customHeight="1" x14ac:dyDescent="0.25">
      <c r="A121" s="25"/>
      <c r="B121" s="13"/>
      <c r="C121" s="49"/>
      <c r="D121" s="50"/>
      <c r="E121" s="48"/>
      <c r="F121" s="48"/>
    </row>
    <row r="122" spans="1:6" x14ac:dyDescent="0.25">
      <c r="A122" s="24" t="s">
        <v>88</v>
      </c>
      <c r="B122" s="14" t="s">
        <v>110</v>
      </c>
      <c r="C122" s="49"/>
      <c r="D122" s="50"/>
      <c r="E122" s="48"/>
      <c r="F122" s="48"/>
    </row>
    <row r="123" spans="1:6" ht="30" x14ac:dyDescent="0.25">
      <c r="A123" s="41"/>
      <c r="B123" s="164" t="s">
        <v>111</v>
      </c>
      <c r="C123" s="49" t="s">
        <v>125</v>
      </c>
      <c r="D123" s="50"/>
      <c r="E123" s="48" t="s">
        <v>126</v>
      </c>
      <c r="F123" s="48"/>
    </row>
    <row r="124" spans="1:6" ht="36" x14ac:dyDescent="0.25">
      <c r="A124" s="41"/>
      <c r="B124" s="164" t="s">
        <v>112</v>
      </c>
      <c r="C124" s="49" t="s">
        <v>125</v>
      </c>
      <c r="D124" s="50"/>
      <c r="E124" s="48" t="s">
        <v>126</v>
      </c>
      <c r="F124" s="48"/>
    </row>
    <row r="125" spans="1:6" ht="36" x14ac:dyDescent="0.25">
      <c r="A125" s="41"/>
      <c r="B125" s="164" t="s">
        <v>113</v>
      </c>
      <c r="C125" s="49" t="s">
        <v>125</v>
      </c>
      <c r="D125" s="50">
        <v>1</v>
      </c>
      <c r="E125" s="48">
        <v>1</v>
      </c>
      <c r="F125" s="48">
        <f t="shared" si="5"/>
        <v>1</v>
      </c>
    </row>
    <row r="126" spans="1:6" ht="36" x14ac:dyDescent="0.25">
      <c r="A126" s="41"/>
      <c r="B126" s="164" t="s">
        <v>114</v>
      </c>
      <c r="C126" s="49"/>
      <c r="D126" s="50"/>
      <c r="E126" s="48" t="s">
        <v>126</v>
      </c>
      <c r="F126" s="48"/>
    </row>
    <row r="127" spans="1:6" x14ac:dyDescent="0.25">
      <c r="A127" s="41"/>
      <c r="B127" s="45" t="s">
        <v>115</v>
      </c>
      <c r="C127" s="8" t="s">
        <v>36</v>
      </c>
      <c r="D127" s="50"/>
      <c r="E127" s="48"/>
      <c r="F127" s="53">
        <f>F125+F120+F117+F106+F105</f>
        <v>9</v>
      </c>
    </row>
    <row r="128" spans="1:6" ht="15.75" thickBot="1" x14ac:dyDescent="0.3">
      <c r="A128" s="41"/>
      <c r="B128" s="2"/>
      <c r="C128" s="49"/>
      <c r="D128" s="50"/>
      <c r="E128" s="48"/>
      <c r="F128" s="53"/>
    </row>
    <row r="129" spans="1:6" x14ac:dyDescent="0.25">
      <c r="A129" s="194" t="s">
        <v>37</v>
      </c>
      <c r="B129" s="196" t="s">
        <v>38</v>
      </c>
      <c r="C129" s="197" t="s">
        <v>39</v>
      </c>
      <c r="D129" s="199" t="s">
        <v>40</v>
      </c>
      <c r="E129" s="54" t="s">
        <v>41</v>
      </c>
      <c r="F129" s="54" t="s">
        <v>41</v>
      </c>
    </row>
    <row r="130" spans="1:6" ht="15.75" thickBot="1" x14ac:dyDescent="0.3">
      <c r="A130" s="195"/>
      <c r="B130" s="180"/>
      <c r="C130" s="198"/>
      <c r="D130" s="200"/>
      <c r="E130" s="55" t="s">
        <v>42</v>
      </c>
      <c r="F130" s="55" t="s">
        <v>43</v>
      </c>
    </row>
    <row r="131" spans="1:6" ht="8.25" customHeight="1" x14ac:dyDescent="0.25">
      <c r="A131" s="185"/>
      <c r="B131" s="38"/>
      <c r="C131" s="188"/>
      <c r="D131" s="191"/>
      <c r="E131" s="191"/>
      <c r="F131" s="56"/>
    </row>
    <row r="132" spans="1:6" x14ac:dyDescent="0.25">
      <c r="A132" s="186"/>
      <c r="B132" s="3" t="s">
        <v>116</v>
      </c>
      <c r="C132" s="189"/>
      <c r="D132" s="192"/>
      <c r="E132" s="192"/>
      <c r="F132" s="111">
        <f>F127+F100+F92+F64+F50+F36+F18</f>
        <v>214</v>
      </c>
    </row>
    <row r="133" spans="1:6" ht="7.5" customHeight="1" x14ac:dyDescent="0.25">
      <c r="A133" s="186"/>
      <c r="B133" s="39"/>
      <c r="C133" s="189"/>
      <c r="D133" s="192"/>
      <c r="E133" s="192"/>
      <c r="F133" s="56"/>
    </row>
    <row r="134" spans="1:6" x14ac:dyDescent="0.25">
      <c r="A134" s="186"/>
      <c r="B134" s="2" t="s">
        <v>117</v>
      </c>
      <c r="C134" s="189"/>
      <c r="D134" s="192"/>
      <c r="E134" s="192"/>
      <c r="F134" s="111">
        <f>F132*20/100</f>
        <v>42.8</v>
      </c>
    </row>
    <row r="135" spans="1:6" ht="3" customHeight="1" x14ac:dyDescent="0.25">
      <c r="A135" s="186"/>
      <c r="B135" s="38"/>
      <c r="C135" s="189"/>
      <c r="D135" s="192"/>
      <c r="E135" s="192"/>
      <c r="F135" s="56"/>
    </row>
    <row r="136" spans="1:6" ht="15.75" thickBot="1" x14ac:dyDescent="0.3">
      <c r="A136" s="187"/>
      <c r="B136" s="4" t="s">
        <v>118</v>
      </c>
      <c r="C136" s="190"/>
      <c r="D136" s="193"/>
      <c r="E136" s="193"/>
      <c r="F136" s="112">
        <f>F132+F134</f>
        <v>256.8</v>
      </c>
    </row>
    <row r="137" spans="1:6" x14ac:dyDescent="0.25">
      <c r="C137" s="5"/>
      <c r="D137" s="5"/>
      <c r="E137" s="5"/>
      <c r="F137" s="5"/>
    </row>
    <row r="138" spans="1:6" ht="67.5" customHeight="1" x14ac:dyDescent="0.25">
      <c r="B138" s="178" t="s">
        <v>242</v>
      </c>
      <c r="C138" s="178"/>
      <c r="D138" s="178"/>
      <c r="E138" s="178"/>
      <c r="F138" s="178"/>
    </row>
  </sheetData>
  <mergeCells count="13">
    <mergeCell ref="B138:F138"/>
    <mergeCell ref="A2:A3"/>
    <mergeCell ref="B2:B3"/>
    <mergeCell ref="C2:C3"/>
    <mergeCell ref="D2:D3"/>
    <mergeCell ref="A131:A136"/>
    <mergeCell ref="C131:C136"/>
    <mergeCell ref="D131:D136"/>
    <mergeCell ref="E131:E136"/>
    <mergeCell ref="A129:A130"/>
    <mergeCell ref="B129:B130"/>
    <mergeCell ref="C129:C130"/>
    <mergeCell ref="D129:D130"/>
  </mergeCells>
  <pageMargins left="0.23622047244094491" right="0.23622047244094491" top="0.15748031496062992" bottom="0.15748031496062992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25" workbookViewId="0">
      <selection activeCell="E29" sqref="E29"/>
    </sheetView>
  </sheetViews>
  <sheetFormatPr baseColWidth="10" defaultRowHeight="15" x14ac:dyDescent="0.25"/>
  <cols>
    <col min="1" max="1" width="6.28515625" customWidth="1"/>
    <col min="2" max="2" width="50.28515625" customWidth="1"/>
    <col min="3" max="4" width="7.42578125" customWidth="1"/>
    <col min="5" max="6" width="13.5703125" customWidth="1"/>
  </cols>
  <sheetData>
    <row r="1" spans="1:9" ht="129.75" customHeight="1" thickBot="1" x14ac:dyDescent="0.3">
      <c r="A1" s="201"/>
      <c r="B1" s="201"/>
      <c r="C1" s="201"/>
      <c r="D1" s="201"/>
      <c r="E1" s="201"/>
      <c r="F1" s="201"/>
    </row>
    <row r="2" spans="1:9" x14ac:dyDescent="0.25">
      <c r="A2" s="205" t="s">
        <v>37</v>
      </c>
      <c r="B2" s="207" t="s">
        <v>38</v>
      </c>
      <c r="C2" s="209" t="s">
        <v>39</v>
      </c>
      <c r="D2" s="211" t="s">
        <v>40</v>
      </c>
      <c r="E2" s="69" t="s">
        <v>41</v>
      </c>
      <c r="F2" s="69" t="s">
        <v>41</v>
      </c>
    </row>
    <row r="3" spans="1:9" ht="15.75" thickBot="1" x14ac:dyDescent="0.3">
      <c r="A3" s="206"/>
      <c r="B3" s="208"/>
      <c r="C3" s="210"/>
      <c r="D3" s="212"/>
      <c r="E3" s="70" t="s">
        <v>42</v>
      </c>
      <c r="F3" s="63" t="s">
        <v>43</v>
      </c>
    </row>
    <row r="4" spans="1:9" ht="18.75" x14ac:dyDescent="0.25">
      <c r="A4" s="104" t="s">
        <v>176</v>
      </c>
      <c r="B4" s="96" t="s">
        <v>216</v>
      </c>
      <c r="C4" s="89"/>
      <c r="D4" s="89"/>
      <c r="E4" s="9"/>
      <c r="F4" s="89"/>
    </row>
    <row r="5" spans="1:9" ht="12.75" customHeight="1" x14ac:dyDescent="0.25">
      <c r="A5" s="62"/>
      <c r="B5" s="95"/>
      <c r="C5" s="90"/>
      <c r="D5" s="90"/>
      <c r="E5" s="9"/>
      <c r="F5" s="90"/>
    </row>
    <row r="6" spans="1:9" x14ac:dyDescent="0.25">
      <c r="A6" s="62" t="s">
        <v>168</v>
      </c>
      <c r="B6" s="97" t="s">
        <v>129</v>
      </c>
      <c r="C6" s="90"/>
      <c r="D6" s="90"/>
      <c r="E6" s="9"/>
      <c r="F6" s="90"/>
    </row>
    <row r="7" spans="1:9" x14ac:dyDescent="0.25">
      <c r="A7" s="81" t="s">
        <v>177</v>
      </c>
      <c r="B7" s="98" t="s">
        <v>18</v>
      </c>
      <c r="C7" s="90"/>
      <c r="D7" s="90"/>
      <c r="E7" s="9"/>
      <c r="F7" s="90"/>
      <c r="I7" s="84"/>
    </row>
    <row r="8" spans="1:9" x14ac:dyDescent="0.25">
      <c r="A8" s="59"/>
      <c r="B8" s="163" t="s">
        <v>19</v>
      </c>
      <c r="C8" s="75" t="s">
        <v>36</v>
      </c>
      <c r="D8" s="75">
        <v>1</v>
      </c>
      <c r="E8" s="87">
        <v>1</v>
      </c>
      <c r="F8" s="91">
        <f>SUM(D8*E8)</f>
        <v>1</v>
      </c>
    </row>
    <row r="9" spans="1:9" x14ac:dyDescent="0.25">
      <c r="A9" s="59"/>
      <c r="B9" s="163" t="s">
        <v>20</v>
      </c>
      <c r="C9" s="75"/>
      <c r="D9" s="75"/>
      <c r="E9" s="74"/>
      <c r="F9" s="91"/>
    </row>
    <row r="10" spans="1:9" x14ac:dyDescent="0.25">
      <c r="A10" s="81" t="s">
        <v>178</v>
      </c>
      <c r="B10" s="98" t="s">
        <v>21</v>
      </c>
      <c r="C10" s="44"/>
      <c r="D10" s="44"/>
      <c r="E10" s="43"/>
      <c r="F10" s="91"/>
    </row>
    <row r="11" spans="1:9" ht="24" x14ac:dyDescent="0.25">
      <c r="A11" s="59"/>
      <c r="B11" s="163" t="s">
        <v>22</v>
      </c>
      <c r="C11" s="44" t="s">
        <v>36</v>
      </c>
      <c r="D11" s="44">
        <v>1</v>
      </c>
      <c r="E11" s="88">
        <v>1</v>
      </c>
      <c r="F11" s="91">
        <f t="shared" ref="F11:F17" si="0">SUM(D11*E11)</f>
        <v>1</v>
      </c>
    </row>
    <row r="12" spans="1:9" x14ac:dyDescent="0.25">
      <c r="A12" s="81" t="s">
        <v>179</v>
      </c>
      <c r="B12" s="98" t="s">
        <v>23</v>
      </c>
      <c r="C12" s="44"/>
      <c r="D12" s="44"/>
      <c r="E12" s="43"/>
      <c r="F12" s="91"/>
    </row>
    <row r="13" spans="1:9" x14ac:dyDescent="0.25">
      <c r="A13" s="59"/>
      <c r="B13" s="163" t="s">
        <v>24</v>
      </c>
      <c r="C13" s="44" t="s">
        <v>36</v>
      </c>
      <c r="D13" s="44">
        <v>1</v>
      </c>
      <c r="E13" s="88">
        <v>1</v>
      </c>
      <c r="F13" s="91">
        <f t="shared" si="0"/>
        <v>1</v>
      </c>
    </row>
    <row r="14" spans="1:9" x14ac:dyDescent="0.25">
      <c r="A14" s="59"/>
      <c r="B14" s="163" t="s">
        <v>25</v>
      </c>
      <c r="C14" s="44" t="s">
        <v>36</v>
      </c>
      <c r="D14" s="44">
        <v>1</v>
      </c>
      <c r="E14" s="88">
        <v>1</v>
      </c>
      <c r="F14" s="91">
        <f t="shared" si="0"/>
        <v>1</v>
      </c>
    </row>
    <row r="15" spans="1:9" x14ac:dyDescent="0.25">
      <c r="A15" s="81" t="s">
        <v>180</v>
      </c>
      <c r="B15" s="98" t="s">
        <v>26</v>
      </c>
      <c r="C15" s="13"/>
      <c r="D15" s="44"/>
      <c r="F15" s="91"/>
    </row>
    <row r="16" spans="1:9" ht="36" x14ac:dyDescent="0.25">
      <c r="A16" s="59"/>
      <c r="B16" s="163" t="s">
        <v>27</v>
      </c>
      <c r="C16" s="44" t="s">
        <v>217</v>
      </c>
      <c r="D16" s="44">
        <v>42</v>
      </c>
      <c r="E16" s="88">
        <v>1</v>
      </c>
      <c r="F16" s="91">
        <f t="shared" si="0"/>
        <v>42</v>
      </c>
    </row>
    <row r="17" spans="1:6" ht="24" x14ac:dyDescent="0.25">
      <c r="A17" s="59"/>
      <c r="B17" s="163" t="s">
        <v>130</v>
      </c>
      <c r="C17" s="101" t="s">
        <v>0</v>
      </c>
      <c r="D17" s="44">
        <v>25</v>
      </c>
      <c r="E17" s="88">
        <v>1</v>
      </c>
      <c r="F17" s="91">
        <f t="shared" si="0"/>
        <v>25</v>
      </c>
    </row>
    <row r="18" spans="1:6" ht="24" x14ac:dyDescent="0.25">
      <c r="A18" s="173"/>
      <c r="B18" s="164" t="s">
        <v>240</v>
      </c>
      <c r="C18" s="43" t="s">
        <v>0</v>
      </c>
      <c r="D18" s="44">
        <v>5</v>
      </c>
      <c r="E18" s="21">
        <v>1</v>
      </c>
      <c r="F18" s="21">
        <f>E18*D18</f>
        <v>5</v>
      </c>
    </row>
    <row r="19" spans="1:6" x14ac:dyDescent="0.25">
      <c r="A19" s="59"/>
      <c r="B19" s="99" t="s">
        <v>214</v>
      </c>
      <c r="C19" s="7" t="s">
        <v>36</v>
      </c>
      <c r="D19" s="7">
        <v>1</v>
      </c>
      <c r="E19" s="88"/>
      <c r="F19" s="40">
        <f>SUM(F8:F18)</f>
        <v>76</v>
      </c>
    </row>
    <row r="20" spans="1:6" x14ac:dyDescent="0.25">
      <c r="A20" s="76"/>
      <c r="B20" s="99"/>
      <c r="C20" s="7"/>
      <c r="D20" s="7"/>
      <c r="E20" s="88"/>
      <c r="F20" s="40"/>
    </row>
    <row r="21" spans="1:6" x14ac:dyDescent="0.25">
      <c r="A21" s="62" t="s">
        <v>169</v>
      </c>
      <c r="B21" s="100" t="s">
        <v>93</v>
      </c>
      <c r="C21" s="44"/>
      <c r="D21" s="44"/>
      <c r="E21" s="43"/>
      <c r="F21" s="44"/>
    </row>
    <row r="22" spans="1:6" x14ac:dyDescent="0.25">
      <c r="A22" s="81" t="s">
        <v>181</v>
      </c>
      <c r="B22" s="98" t="s">
        <v>219</v>
      </c>
      <c r="C22" s="13"/>
      <c r="D22" s="13"/>
      <c r="F22" s="13"/>
    </row>
    <row r="23" spans="1:6" ht="36" x14ac:dyDescent="0.25">
      <c r="A23" s="59"/>
      <c r="B23" s="163" t="s">
        <v>131</v>
      </c>
      <c r="C23" s="44" t="s">
        <v>36</v>
      </c>
      <c r="D23" s="44">
        <v>1</v>
      </c>
      <c r="E23" s="88">
        <v>1</v>
      </c>
      <c r="F23" s="21">
        <f>SUM(E23*D23)</f>
        <v>1</v>
      </c>
    </row>
    <row r="24" spans="1:6" x14ac:dyDescent="0.25">
      <c r="A24" s="81" t="s">
        <v>182</v>
      </c>
      <c r="B24" s="98" t="s">
        <v>220</v>
      </c>
      <c r="C24" s="13"/>
      <c r="D24" s="44"/>
      <c r="E24" s="43"/>
      <c r="F24" s="44"/>
    </row>
    <row r="25" spans="1:6" x14ac:dyDescent="0.25">
      <c r="A25" s="59"/>
      <c r="B25" s="163" t="s">
        <v>132</v>
      </c>
      <c r="C25" s="44" t="s">
        <v>36</v>
      </c>
      <c r="D25" s="93"/>
      <c r="E25" s="43" t="s">
        <v>126</v>
      </c>
      <c r="F25" s="44"/>
    </row>
    <row r="26" spans="1:6" x14ac:dyDescent="0.25">
      <c r="A26" s="81" t="s">
        <v>183</v>
      </c>
      <c r="B26" s="98" t="s">
        <v>221</v>
      </c>
      <c r="C26" s="44"/>
      <c r="D26" s="44"/>
      <c r="E26" s="43"/>
      <c r="F26" s="44"/>
    </row>
    <row r="27" spans="1:6" ht="24" x14ac:dyDescent="0.25">
      <c r="A27" s="60"/>
      <c r="B27" s="163" t="s">
        <v>133</v>
      </c>
      <c r="C27" s="44" t="s">
        <v>36</v>
      </c>
      <c r="D27" s="44">
        <v>1</v>
      </c>
      <c r="E27" s="88">
        <v>1</v>
      </c>
      <c r="F27" s="21">
        <f>SUM(E27*D27)</f>
        <v>1</v>
      </c>
    </row>
    <row r="28" spans="1:6" ht="24" x14ac:dyDescent="0.25">
      <c r="A28" s="60"/>
      <c r="B28" s="163" t="s">
        <v>218</v>
      </c>
      <c r="C28" s="102"/>
      <c r="D28" s="44">
        <v>1</v>
      </c>
      <c r="E28" s="88">
        <v>1</v>
      </c>
      <c r="F28" s="21">
        <f>SUM(E28*D28)</f>
        <v>1</v>
      </c>
    </row>
    <row r="29" spans="1:6" ht="15.75" thickBot="1" x14ac:dyDescent="0.3">
      <c r="A29" s="60"/>
      <c r="B29" s="99" t="s">
        <v>215</v>
      </c>
      <c r="C29" s="103" t="s">
        <v>36</v>
      </c>
      <c r="D29" s="94">
        <v>1</v>
      </c>
      <c r="E29" s="88"/>
      <c r="F29" s="92">
        <f>SUM(F23:F28)</f>
        <v>3</v>
      </c>
    </row>
    <row r="30" spans="1:6" x14ac:dyDescent="0.25">
      <c r="A30" s="213"/>
      <c r="B30" s="85" t="s">
        <v>116</v>
      </c>
      <c r="C30" s="202"/>
      <c r="D30" s="202"/>
      <c r="E30" s="202"/>
      <c r="F30" s="146">
        <f>SUM(F19+F29)</f>
        <v>79</v>
      </c>
    </row>
    <row r="31" spans="1:6" x14ac:dyDescent="0.25">
      <c r="A31" s="214"/>
      <c r="B31" s="79" t="s">
        <v>117</v>
      </c>
      <c r="C31" s="203"/>
      <c r="D31" s="203"/>
      <c r="E31" s="203"/>
      <c r="F31" s="143">
        <f>F30*20%</f>
        <v>15.8</v>
      </c>
    </row>
    <row r="32" spans="1:6" ht="15.75" thickBot="1" x14ac:dyDescent="0.3">
      <c r="A32" s="215"/>
      <c r="B32" s="86" t="s">
        <v>118</v>
      </c>
      <c r="C32" s="204"/>
      <c r="D32" s="204"/>
      <c r="E32" s="204"/>
      <c r="F32" s="144">
        <f>SUM(F30+F31)</f>
        <v>94.8</v>
      </c>
    </row>
    <row r="33" spans="1:6" x14ac:dyDescent="0.25">
      <c r="A33" s="51"/>
      <c r="B33" s="51"/>
      <c r="C33" s="51"/>
      <c r="D33" s="51"/>
      <c r="E33" s="51"/>
      <c r="F33" s="51"/>
    </row>
    <row r="34" spans="1:6" ht="63.75" customHeight="1" x14ac:dyDescent="0.25">
      <c r="A34" s="61"/>
      <c r="B34" s="178" t="s">
        <v>242</v>
      </c>
      <c r="C34" s="178"/>
      <c r="D34" s="178"/>
      <c r="E34" s="178"/>
      <c r="F34" s="178"/>
    </row>
  </sheetData>
  <mergeCells count="10">
    <mergeCell ref="B34:F34"/>
    <mergeCell ref="A1:F1"/>
    <mergeCell ref="E30:E32"/>
    <mergeCell ref="A2:A3"/>
    <mergeCell ref="B2:B3"/>
    <mergeCell ref="C2:C3"/>
    <mergeCell ref="D2:D3"/>
    <mergeCell ref="A30:A32"/>
    <mergeCell ref="C30:C32"/>
    <mergeCell ref="D30:D32"/>
  </mergeCells>
  <pageMargins left="0.23622047244094491" right="0.23622047244094491" top="0.15748031496062992" bottom="0.15748031496062992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55" zoomScaleNormal="100" workbookViewId="0">
      <selection activeCell="E24" sqref="E24"/>
    </sheetView>
  </sheetViews>
  <sheetFormatPr baseColWidth="10" defaultRowHeight="15" x14ac:dyDescent="0.25"/>
  <cols>
    <col min="1" max="1" width="6.28515625" customWidth="1"/>
    <col min="2" max="2" width="50.28515625" customWidth="1"/>
    <col min="3" max="4" width="7.42578125" customWidth="1"/>
    <col min="5" max="6" width="13.5703125" customWidth="1"/>
  </cols>
  <sheetData>
    <row r="1" spans="1:6" ht="129.75" customHeight="1" thickBot="1" x14ac:dyDescent="0.3">
      <c r="A1" s="201"/>
      <c r="B1" s="201"/>
      <c r="C1" s="201"/>
      <c r="D1" s="201"/>
      <c r="E1" s="201"/>
      <c r="F1" s="201"/>
    </row>
    <row r="2" spans="1:6" x14ac:dyDescent="0.25">
      <c r="A2" s="211" t="s">
        <v>37</v>
      </c>
      <c r="B2" s="211" t="s">
        <v>38</v>
      </c>
      <c r="C2" s="211" t="s">
        <v>39</v>
      </c>
      <c r="D2" s="211" t="s">
        <v>40</v>
      </c>
      <c r="E2" s="69" t="s">
        <v>41</v>
      </c>
      <c r="F2" s="69" t="s">
        <v>41</v>
      </c>
    </row>
    <row r="3" spans="1:6" ht="15.75" thickBot="1" x14ac:dyDescent="0.3">
      <c r="A3" s="212"/>
      <c r="B3" s="222"/>
      <c r="C3" s="222"/>
      <c r="D3" s="212"/>
      <c r="E3" s="168" t="s">
        <v>42</v>
      </c>
      <c r="F3" s="63" t="s">
        <v>43</v>
      </c>
    </row>
    <row r="4" spans="1:6" ht="18.75" x14ac:dyDescent="0.25">
      <c r="A4" s="120" t="s">
        <v>184</v>
      </c>
      <c r="B4" s="105" t="s">
        <v>167</v>
      </c>
      <c r="C4" s="9"/>
      <c r="D4" s="89"/>
      <c r="E4" s="89"/>
      <c r="F4" s="89"/>
    </row>
    <row r="5" spans="1:6" ht="4.5" customHeight="1" x14ac:dyDescent="0.25">
      <c r="A5" s="115"/>
      <c r="B5" s="105"/>
      <c r="C5" s="9"/>
      <c r="D5" s="90"/>
      <c r="E5" s="90"/>
      <c r="F5" s="90"/>
    </row>
    <row r="6" spans="1:6" x14ac:dyDescent="0.25">
      <c r="A6" s="116" t="s">
        <v>170</v>
      </c>
      <c r="B6" s="79" t="s">
        <v>129</v>
      </c>
      <c r="C6" s="9"/>
      <c r="D6" s="90"/>
      <c r="E6" s="90"/>
      <c r="F6" s="90"/>
    </row>
    <row r="7" spans="1:6" x14ac:dyDescent="0.25">
      <c r="A7" s="117" t="s">
        <v>185</v>
      </c>
      <c r="B7" s="78" t="s">
        <v>18</v>
      </c>
      <c r="C7" s="9"/>
      <c r="D7" s="90"/>
      <c r="E7" s="90"/>
      <c r="F7" s="90"/>
    </row>
    <row r="8" spans="1:6" x14ac:dyDescent="0.25">
      <c r="A8" s="118"/>
      <c r="B8" s="83" t="s">
        <v>19</v>
      </c>
      <c r="C8" s="74" t="s">
        <v>36</v>
      </c>
      <c r="D8" s="166">
        <v>1</v>
      </c>
      <c r="E8" s="91">
        <v>1</v>
      </c>
      <c r="F8" s="91">
        <f>SUM(E8*D8)</f>
        <v>1</v>
      </c>
    </row>
    <row r="9" spans="1:6" x14ac:dyDescent="0.25">
      <c r="A9" s="118"/>
      <c r="B9" s="83" t="s">
        <v>20</v>
      </c>
      <c r="C9" s="74"/>
      <c r="D9" s="166"/>
      <c r="E9" s="166"/>
      <c r="F9" s="91"/>
    </row>
    <row r="10" spans="1:6" x14ac:dyDescent="0.25">
      <c r="A10" s="117" t="s">
        <v>186</v>
      </c>
      <c r="B10" s="78" t="s">
        <v>21</v>
      </c>
      <c r="C10" s="74"/>
      <c r="D10" s="166"/>
      <c r="E10" s="166"/>
      <c r="F10" s="91"/>
    </row>
    <row r="11" spans="1:6" x14ac:dyDescent="0.25">
      <c r="A11" s="118"/>
      <c r="B11" s="83" t="s">
        <v>22</v>
      </c>
      <c r="C11" s="74" t="s">
        <v>36</v>
      </c>
      <c r="D11" s="166">
        <v>1</v>
      </c>
      <c r="E11" s="91">
        <v>1</v>
      </c>
      <c r="F11" s="91">
        <f t="shared" ref="F11:F19" si="0">SUM(E11*D11)</f>
        <v>1</v>
      </c>
    </row>
    <row r="12" spans="1:6" x14ac:dyDescent="0.25">
      <c r="A12" s="117" t="s">
        <v>187</v>
      </c>
      <c r="B12" s="78" t="s">
        <v>23</v>
      </c>
      <c r="C12" s="74"/>
      <c r="D12" s="166"/>
      <c r="E12" s="166"/>
      <c r="F12" s="91"/>
    </row>
    <row r="13" spans="1:6" x14ac:dyDescent="0.25">
      <c r="A13" s="118"/>
      <c r="B13" s="83" t="s">
        <v>24</v>
      </c>
      <c r="C13" s="74" t="s">
        <v>36</v>
      </c>
      <c r="D13" s="166">
        <v>1</v>
      </c>
      <c r="E13" s="91">
        <v>1</v>
      </c>
      <c r="F13" s="91">
        <f t="shared" si="0"/>
        <v>1</v>
      </c>
    </row>
    <row r="14" spans="1:6" x14ac:dyDescent="0.25">
      <c r="A14" s="118"/>
      <c r="B14" s="83" t="s">
        <v>25</v>
      </c>
      <c r="C14" s="74" t="s">
        <v>36</v>
      </c>
      <c r="D14" s="166">
        <v>1</v>
      </c>
      <c r="E14" s="91">
        <v>1</v>
      </c>
      <c r="F14" s="91">
        <f t="shared" si="0"/>
        <v>1</v>
      </c>
    </row>
    <row r="15" spans="1:6" x14ac:dyDescent="0.25">
      <c r="A15" s="117" t="s">
        <v>188</v>
      </c>
      <c r="B15" s="78" t="s">
        <v>26</v>
      </c>
      <c r="D15" s="13"/>
      <c r="E15" s="13"/>
      <c r="F15" s="13"/>
    </row>
    <row r="16" spans="1:6" ht="19.5" x14ac:dyDescent="0.25">
      <c r="A16" s="90"/>
      <c r="B16" s="83" t="s">
        <v>136</v>
      </c>
      <c r="C16" s="74" t="s">
        <v>217</v>
      </c>
      <c r="D16" s="166">
        <v>20</v>
      </c>
      <c r="E16" s="91">
        <v>1</v>
      </c>
      <c r="F16" s="91">
        <f>SUM(E16*D16)</f>
        <v>20</v>
      </c>
    </row>
    <row r="17" spans="1:6" ht="19.5" x14ac:dyDescent="0.25">
      <c r="A17" s="90"/>
      <c r="B17" s="83" t="s">
        <v>130</v>
      </c>
      <c r="C17" s="74" t="s">
        <v>0</v>
      </c>
      <c r="D17" s="166">
        <v>17</v>
      </c>
      <c r="E17" s="91">
        <v>1</v>
      </c>
      <c r="F17" s="91">
        <f>SUM(E17*D17)</f>
        <v>17</v>
      </c>
    </row>
    <row r="18" spans="1:6" ht="23.25" customHeight="1" x14ac:dyDescent="0.25">
      <c r="A18" s="90"/>
      <c r="B18" s="83" t="s">
        <v>238</v>
      </c>
      <c r="C18" s="74" t="s">
        <v>0</v>
      </c>
      <c r="D18" s="166">
        <v>2</v>
      </c>
      <c r="E18" s="91">
        <v>1</v>
      </c>
      <c r="F18" s="91">
        <f>SUM(E18*D18)</f>
        <v>2</v>
      </c>
    </row>
    <row r="19" spans="1:6" ht="19.5" x14ac:dyDescent="0.25">
      <c r="A19" s="90"/>
      <c r="B19" s="109" t="s">
        <v>237</v>
      </c>
      <c r="C19" s="113" t="s">
        <v>0</v>
      </c>
      <c r="D19" s="166">
        <v>1</v>
      </c>
      <c r="E19" s="91">
        <v>1</v>
      </c>
      <c r="F19" s="91">
        <f t="shared" si="0"/>
        <v>1</v>
      </c>
    </row>
    <row r="20" spans="1:6" ht="24" x14ac:dyDescent="0.25">
      <c r="A20" s="90"/>
      <c r="B20" s="164" t="s">
        <v>241</v>
      </c>
      <c r="C20" s="43" t="s">
        <v>0</v>
      </c>
      <c r="D20" s="44">
        <v>2</v>
      </c>
      <c r="E20" s="21">
        <v>1</v>
      </c>
      <c r="F20" s="21">
        <f>E20*D20</f>
        <v>2</v>
      </c>
    </row>
    <row r="21" spans="1:6" x14ac:dyDescent="0.25">
      <c r="A21" s="90"/>
      <c r="B21" s="82" t="s">
        <v>222</v>
      </c>
      <c r="C21" s="71" t="s">
        <v>36</v>
      </c>
      <c r="D21" s="114">
        <v>1</v>
      </c>
      <c r="E21" s="91"/>
      <c r="F21" s="110">
        <f>SUM(F8:F20)</f>
        <v>46</v>
      </c>
    </row>
    <row r="22" spans="1:6" ht="7.5" customHeight="1" x14ac:dyDescent="0.25">
      <c r="A22" s="90"/>
      <c r="B22" s="79"/>
      <c r="C22" s="71"/>
      <c r="D22" s="114"/>
      <c r="E22" s="91"/>
      <c r="F22" s="110"/>
    </row>
    <row r="23" spans="1:6" x14ac:dyDescent="0.25">
      <c r="A23" s="116" t="s">
        <v>171</v>
      </c>
      <c r="B23" s="79" t="s">
        <v>93</v>
      </c>
      <c r="C23" s="74"/>
      <c r="D23" s="13"/>
      <c r="E23" s="13"/>
      <c r="F23" s="13"/>
    </row>
    <row r="24" spans="1:6" x14ac:dyDescent="0.25">
      <c r="A24" s="117" t="s">
        <v>189</v>
      </c>
      <c r="B24" s="78" t="s">
        <v>219</v>
      </c>
      <c r="C24" s="74"/>
      <c r="D24" s="166"/>
      <c r="E24" s="166"/>
      <c r="F24" s="166"/>
    </row>
    <row r="25" spans="1:6" ht="19.5" x14ac:dyDescent="0.25">
      <c r="A25" s="119"/>
      <c r="B25" s="83" t="s">
        <v>137</v>
      </c>
      <c r="C25" s="74" t="s">
        <v>36</v>
      </c>
      <c r="D25" s="166">
        <v>1</v>
      </c>
      <c r="E25" s="91">
        <v>1</v>
      </c>
      <c r="F25" s="91">
        <f>E25*D25</f>
        <v>1</v>
      </c>
    </row>
    <row r="26" spans="1:6" x14ac:dyDescent="0.25">
      <c r="A26" s="117" t="s">
        <v>190</v>
      </c>
      <c r="B26" s="78" t="s">
        <v>223</v>
      </c>
      <c r="C26" s="74"/>
      <c r="D26" s="13"/>
      <c r="E26" s="13"/>
      <c r="F26" s="91"/>
    </row>
    <row r="27" spans="1:6" ht="19.5" x14ac:dyDescent="0.25">
      <c r="A27" s="118"/>
      <c r="B27" s="83" t="s">
        <v>138</v>
      </c>
      <c r="C27" s="74" t="s">
        <v>36</v>
      </c>
      <c r="D27" s="166">
        <v>1</v>
      </c>
      <c r="E27" s="91">
        <v>1</v>
      </c>
      <c r="F27" s="91">
        <f t="shared" ref="F27:F34" si="1">E27*D27</f>
        <v>1</v>
      </c>
    </row>
    <row r="28" spans="1:6" ht="19.5" x14ac:dyDescent="0.25">
      <c r="A28" s="119"/>
      <c r="B28" s="83" t="s">
        <v>139</v>
      </c>
      <c r="C28" s="74" t="s">
        <v>36</v>
      </c>
      <c r="D28" s="166">
        <v>1</v>
      </c>
      <c r="E28" s="91">
        <v>1</v>
      </c>
      <c r="F28" s="91">
        <f t="shared" si="1"/>
        <v>1</v>
      </c>
    </row>
    <row r="29" spans="1:6" x14ac:dyDescent="0.25">
      <c r="A29" s="117" t="s">
        <v>191</v>
      </c>
      <c r="B29" s="78" t="s">
        <v>224</v>
      </c>
      <c r="C29" s="74"/>
      <c r="D29" s="13"/>
      <c r="E29" s="13"/>
      <c r="F29" s="91"/>
    </row>
    <row r="30" spans="1:6" ht="19.5" x14ac:dyDescent="0.25">
      <c r="A30" s="118"/>
      <c r="B30" s="83" t="s">
        <v>140</v>
      </c>
      <c r="C30" s="74" t="s">
        <v>36</v>
      </c>
      <c r="D30" s="166">
        <v>2</v>
      </c>
      <c r="E30" s="91">
        <v>1</v>
      </c>
      <c r="F30" s="91">
        <f t="shared" si="1"/>
        <v>2</v>
      </c>
    </row>
    <row r="31" spans="1:6" ht="19.5" x14ac:dyDescent="0.25">
      <c r="A31" s="119"/>
      <c r="B31" s="83" t="s">
        <v>141</v>
      </c>
      <c r="C31" s="74" t="s">
        <v>36</v>
      </c>
      <c r="D31" s="166">
        <v>1</v>
      </c>
      <c r="E31" s="91">
        <v>1</v>
      </c>
      <c r="F31" s="91">
        <f t="shared" si="1"/>
        <v>1</v>
      </c>
    </row>
    <row r="32" spans="1:6" ht="19.5" x14ac:dyDescent="0.25">
      <c r="A32" s="118"/>
      <c r="B32" s="83" t="s">
        <v>142</v>
      </c>
      <c r="C32" s="74" t="s">
        <v>36</v>
      </c>
      <c r="D32" s="166">
        <v>1</v>
      </c>
      <c r="E32" s="91">
        <v>1</v>
      </c>
      <c r="F32" s="91">
        <f t="shared" si="1"/>
        <v>1</v>
      </c>
    </row>
    <row r="33" spans="1:6" x14ac:dyDescent="0.25">
      <c r="A33" s="117" t="s">
        <v>192</v>
      </c>
      <c r="B33" s="78" t="s">
        <v>225</v>
      </c>
      <c r="D33" s="166"/>
      <c r="E33" s="166"/>
      <c r="F33" s="91"/>
    </row>
    <row r="34" spans="1:6" ht="19.5" x14ac:dyDescent="0.25">
      <c r="A34" s="119"/>
      <c r="B34" s="83" t="s">
        <v>143</v>
      </c>
      <c r="C34" s="74" t="s">
        <v>36</v>
      </c>
      <c r="D34" s="166">
        <v>1</v>
      </c>
      <c r="E34" s="91">
        <v>1</v>
      </c>
      <c r="F34" s="91">
        <f t="shared" si="1"/>
        <v>1</v>
      </c>
    </row>
    <row r="35" spans="1:6" ht="15.75" thickBot="1" x14ac:dyDescent="0.3">
      <c r="A35" s="118"/>
      <c r="B35" s="82" t="s">
        <v>211</v>
      </c>
      <c r="C35" s="71" t="s">
        <v>36</v>
      </c>
      <c r="D35" s="167">
        <v>1</v>
      </c>
      <c r="E35" s="175"/>
      <c r="F35" s="175">
        <f>SUM(F25:F34)</f>
        <v>8</v>
      </c>
    </row>
    <row r="36" spans="1:6" x14ac:dyDescent="0.25">
      <c r="A36" s="213"/>
      <c r="B36" s="85" t="s">
        <v>116</v>
      </c>
      <c r="C36" s="216"/>
      <c r="D36" s="219"/>
      <c r="E36" s="220"/>
      <c r="F36" s="121">
        <f>SUM(F21+F35)</f>
        <v>54</v>
      </c>
    </row>
    <row r="37" spans="1:6" ht="5.25" customHeight="1" x14ac:dyDescent="0.25">
      <c r="A37" s="214"/>
      <c r="B37" s="79"/>
      <c r="C37" s="217"/>
      <c r="D37" s="192"/>
      <c r="E37" s="189"/>
      <c r="F37" s="111"/>
    </row>
    <row r="38" spans="1:6" x14ac:dyDescent="0.25">
      <c r="A38" s="214"/>
      <c r="B38" s="79" t="s">
        <v>117</v>
      </c>
      <c r="C38" s="217"/>
      <c r="D38" s="192"/>
      <c r="E38" s="189"/>
      <c r="F38" s="111">
        <f>F36*20%</f>
        <v>10.8</v>
      </c>
    </row>
    <row r="39" spans="1:6" ht="5.25" customHeight="1" x14ac:dyDescent="0.25">
      <c r="A39" s="214"/>
      <c r="B39" s="79"/>
      <c r="C39" s="217"/>
      <c r="D39" s="192"/>
      <c r="E39" s="189"/>
      <c r="F39" s="111"/>
    </row>
    <row r="40" spans="1:6" ht="15.75" thickBot="1" x14ac:dyDescent="0.3">
      <c r="A40" s="215"/>
      <c r="B40" s="86" t="s">
        <v>118</v>
      </c>
      <c r="C40" s="218"/>
      <c r="D40" s="193"/>
      <c r="E40" s="221"/>
      <c r="F40" s="112">
        <f>F36+F38</f>
        <v>64.8</v>
      </c>
    </row>
    <row r="41" spans="1:6" x14ac:dyDescent="0.25">
      <c r="A41" s="51"/>
      <c r="B41" s="106"/>
      <c r="C41" s="73"/>
      <c r="D41" s="73"/>
      <c r="E41" s="73"/>
      <c r="F41" s="73"/>
    </row>
    <row r="42" spans="1:6" x14ac:dyDescent="0.25">
      <c r="A42" s="61"/>
      <c r="B42" s="106"/>
      <c r="C42" s="73"/>
      <c r="D42" s="73"/>
      <c r="E42" s="73"/>
      <c r="F42" s="73"/>
    </row>
    <row r="43" spans="1:6" ht="15.75" thickBot="1" x14ac:dyDescent="0.3">
      <c r="A43" s="51"/>
      <c r="B43" s="106"/>
      <c r="C43" s="73"/>
      <c r="D43" s="73"/>
      <c r="E43" s="73"/>
      <c r="F43" s="73"/>
    </row>
    <row r="44" spans="1:6" x14ac:dyDescent="0.25">
      <c r="A44" s="211" t="s">
        <v>37</v>
      </c>
      <c r="B44" s="223" t="s">
        <v>38</v>
      </c>
      <c r="C44" s="211" t="s">
        <v>39</v>
      </c>
      <c r="D44" s="211" t="s">
        <v>40</v>
      </c>
      <c r="E44" s="69" t="s">
        <v>41</v>
      </c>
      <c r="F44" s="69" t="s">
        <v>41</v>
      </c>
    </row>
    <row r="45" spans="1:6" ht="15.75" thickBot="1" x14ac:dyDescent="0.3">
      <c r="A45" s="212"/>
      <c r="B45" s="224"/>
      <c r="C45" s="212"/>
      <c r="D45" s="212"/>
      <c r="E45" s="63" t="s">
        <v>42</v>
      </c>
      <c r="F45" s="63" t="s">
        <v>43</v>
      </c>
    </row>
    <row r="46" spans="1:6" ht="37.5" x14ac:dyDescent="0.25">
      <c r="A46" s="120" t="s">
        <v>193</v>
      </c>
      <c r="B46" s="135" t="s">
        <v>226</v>
      </c>
      <c r="C46" s="133"/>
      <c r="D46" s="132"/>
      <c r="E46" s="133"/>
      <c r="F46" s="124"/>
    </row>
    <row r="47" spans="1:6" x14ac:dyDescent="0.25">
      <c r="A47" s="90"/>
      <c r="B47" s="136"/>
      <c r="C47" s="75"/>
      <c r="D47" s="74"/>
      <c r="E47" s="75"/>
      <c r="F47" s="125"/>
    </row>
    <row r="48" spans="1:6" x14ac:dyDescent="0.25">
      <c r="A48" s="116" t="s">
        <v>172</v>
      </c>
      <c r="B48" s="100" t="s">
        <v>129</v>
      </c>
      <c r="C48" s="75"/>
      <c r="D48" s="74"/>
      <c r="E48" s="75"/>
      <c r="F48" s="125"/>
    </row>
    <row r="49" spans="1:6" x14ac:dyDescent="0.25">
      <c r="A49" s="117" t="s">
        <v>194</v>
      </c>
      <c r="B49" s="98" t="s">
        <v>21</v>
      </c>
      <c r="C49" s="75"/>
      <c r="D49" s="74"/>
      <c r="E49" s="75"/>
      <c r="F49" s="125"/>
    </row>
    <row r="50" spans="1:6" ht="24" x14ac:dyDescent="0.25">
      <c r="A50" s="118"/>
      <c r="B50" s="163" t="s">
        <v>22</v>
      </c>
      <c r="C50" s="75" t="s">
        <v>36</v>
      </c>
      <c r="D50" s="74">
        <v>1</v>
      </c>
      <c r="E50" s="91">
        <v>1</v>
      </c>
      <c r="F50" s="127">
        <f>E50*D50</f>
        <v>1</v>
      </c>
    </row>
    <row r="51" spans="1:6" x14ac:dyDescent="0.25">
      <c r="A51" s="117" t="s">
        <v>195</v>
      </c>
      <c r="B51" s="98" t="s">
        <v>26</v>
      </c>
      <c r="C51" s="75"/>
      <c r="D51" s="74"/>
      <c r="E51" s="75"/>
      <c r="F51" s="127"/>
    </row>
    <row r="52" spans="1:6" ht="24" x14ac:dyDescent="0.25">
      <c r="A52" s="90"/>
      <c r="B52" s="163" t="s">
        <v>130</v>
      </c>
      <c r="C52" s="75" t="s">
        <v>0</v>
      </c>
      <c r="D52" s="74">
        <v>17</v>
      </c>
      <c r="E52" s="91">
        <v>1</v>
      </c>
      <c r="F52" s="127">
        <f t="shared" ref="F52" si="2">E52*D52</f>
        <v>17</v>
      </c>
    </row>
    <row r="53" spans="1:6" x14ac:dyDescent="0.25">
      <c r="A53" s="90"/>
      <c r="B53" s="99" t="s">
        <v>212</v>
      </c>
      <c r="C53" s="114" t="s">
        <v>36</v>
      </c>
      <c r="D53" s="71">
        <v>1</v>
      </c>
      <c r="E53" s="91"/>
      <c r="F53" s="128">
        <f>SUM(F50+F52)</f>
        <v>18</v>
      </c>
    </row>
    <row r="54" spans="1:6" x14ac:dyDescent="0.25">
      <c r="A54" s="13"/>
      <c r="B54" s="136"/>
      <c r="C54" s="75"/>
      <c r="D54" s="74"/>
      <c r="E54" s="75"/>
      <c r="F54" s="125"/>
    </row>
    <row r="55" spans="1:6" x14ac:dyDescent="0.25">
      <c r="A55" s="116" t="s">
        <v>173</v>
      </c>
      <c r="B55" s="100" t="s">
        <v>93</v>
      </c>
      <c r="C55" s="75"/>
      <c r="D55" s="74"/>
      <c r="E55" s="75"/>
      <c r="F55" s="125"/>
    </row>
    <row r="56" spans="1:6" x14ac:dyDescent="0.25">
      <c r="A56" s="117" t="s">
        <v>196</v>
      </c>
      <c r="B56" s="98" t="s">
        <v>227</v>
      </c>
      <c r="C56" s="75"/>
      <c r="D56" s="74"/>
      <c r="E56" s="75"/>
      <c r="F56" s="125"/>
    </row>
    <row r="57" spans="1:6" ht="36" x14ac:dyDescent="0.25">
      <c r="A57" s="13"/>
      <c r="B57" s="163" t="s">
        <v>144</v>
      </c>
      <c r="C57" s="75" t="s">
        <v>36</v>
      </c>
      <c r="D57" s="74">
        <v>1</v>
      </c>
      <c r="E57" s="91">
        <v>1</v>
      </c>
      <c r="F57" s="127">
        <f>E57*D57</f>
        <v>1</v>
      </c>
    </row>
    <row r="58" spans="1:6" x14ac:dyDescent="0.25">
      <c r="A58" s="117" t="s">
        <v>197</v>
      </c>
      <c r="B58" s="98" t="s">
        <v>223</v>
      </c>
      <c r="C58" s="75"/>
      <c r="D58" s="74"/>
      <c r="E58" s="75"/>
      <c r="F58" s="127"/>
    </row>
    <row r="59" spans="1:6" ht="24" x14ac:dyDescent="0.25">
      <c r="A59" s="13"/>
      <c r="B59" s="163" t="s">
        <v>138</v>
      </c>
      <c r="C59" s="75" t="s">
        <v>36</v>
      </c>
      <c r="D59" s="74">
        <v>1</v>
      </c>
      <c r="E59" s="91">
        <v>1</v>
      </c>
      <c r="F59" s="127">
        <f t="shared" ref="F59:F64" si="3">E59*D59</f>
        <v>1</v>
      </c>
    </row>
    <row r="60" spans="1:6" x14ac:dyDescent="0.25">
      <c r="A60" s="117" t="s">
        <v>198</v>
      </c>
      <c r="B60" s="98" t="s">
        <v>228</v>
      </c>
      <c r="C60" s="75"/>
      <c r="D60" s="74"/>
      <c r="E60" s="75"/>
      <c r="F60" s="127"/>
    </row>
    <row r="61" spans="1:6" ht="24" x14ac:dyDescent="0.25">
      <c r="A61" s="90"/>
      <c r="B61" s="163" t="s">
        <v>145</v>
      </c>
      <c r="C61" s="75" t="s">
        <v>0</v>
      </c>
      <c r="D61" s="74">
        <v>1</v>
      </c>
      <c r="E61" s="91">
        <v>1</v>
      </c>
      <c r="F61" s="127">
        <f>E61*D61</f>
        <v>1</v>
      </c>
    </row>
    <row r="62" spans="1:6" ht="24" x14ac:dyDescent="0.25">
      <c r="A62" s="13"/>
      <c r="B62" s="163" t="s">
        <v>146</v>
      </c>
      <c r="C62" s="75" t="s">
        <v>36</v>
      </c>
      <c r="D62" s="74">
        <v>1</v>
      </c>
      <c r="E62" s="91">
        <v>1</v>
      </c>
      <c r="F62" s="127">
        <f t="shared" si="3"/>
        <v>1</v>
      </c>
    </row>
    <row r="63" spans="1:6" x14ac:dyDescent="0.25">
      <c r="A63" s="117" t="s">
        <v>199</v>
      </c>
      <c r="B63" s="100" t="s">
        <v>147</v>
      </c>
      <c r="C63" s="75"/>
      <c r="D63" s="74"/>
      <c r="E63" s="75"/>
      <c r="F63" s="127"/>
    </row>
    <row r="64" spans="1:6" ht="24" x14ac:dyDescent="0.25">
      <c r="A64" s="118"/>
      <c r="B64" s="163" t="s">
        <v>148</v>
      </c>
      <c r="C64" s="75" t="s">
        <v>36</v>
      </c>
      <c r="D64" s="74">
        <v>1</v>
      </c>
      <c r="E64" s="91">
        <v>1</v>
      </c>
      <c r="F64" s="127">
        <f t="shared" si="3"/>
        <v>1</v>
      </c>
    </row>
    <row r="65" spans="1:6" x14ac:dyDescent="0.25">
      <c r="A65" s="117" t="s">
        <v>200</v>
      </c>
      <c r="B65" s="100" t="s">
        <v>149</v>
      </c>
      <c r="C65" s="75"/>
      <c r="D65" s="74"/>
      <c r="E65" s="75"/>
      <c r="F65" s="127"/>
    </row>
    <row r="66" spans="1:6" ht="36" x14ac:dyDescent="0.25">
      <c r="A66" s="138"/>
      <c r="B66" s="163" t="s">
        <v>150</v>
      </c>
      <c r="C66" s="140"/>
      <c r="D66" s="74"/>
      <c r="E66" s="75" t="s">
        <v>236</v>
      </c>
      <c r="F66" s="127"/>
    </row>
    <row r="67" spans="1:6" x14ac:dyDescent="0.25">
      <c r="A67" s="138"/>
      <c r="B67" s="99" t="s">
        <v>213</v>
      </c>
      <c r="C67" s="114" t="s">
        <v>36</v>
      </c>
      <c r="D67" s="71">
        <v>1</v>
      </c>
      <c r="E67" s="91"/>
      <c r="F67" s="128">
        <f>SUM(F57:F66)</f>
        <v>5</v>
      </c>
    </row>
    <row r="68" spans="1:6" ht="15.75" thickBot="1" x14ac:dyDescent="0.3">
      <c r="A68" s="139"/>
      <c r="B68" s="129"/>
      <c r="C68" s="137"/>
      <c r="D68" s="130"/>
      <c r="E68" s="134"/>
      <c r="F68" s="131"/>
    </row>
    <row r="69" spans="1:6" x14ac:dyDescent="0.25">
      <c r="A69" s="225"/>
      <c r="B69" s="79" t="s">
        <v>116</v>
      </c>
      <c r="C69" s="227"/>
      <c r="D69" s="217"/>
      <c r="E69" s="192"/>
      <c r="F69" s="107">
        <f>F53+F67</f>
        <v>23</v>
      </c>
    </row>
    <row r="70" spans="1:6" x14ac:dyDescent="0.25">
      <c r="A70" s="225"/>
      <c r="B70" s="79" t="s">
        <v>117</v>
      </c>
      <c r="C70" s="227"/>
      <c r="D70" s="217"/>
      <c r="E70" s="192"/>
      <c r="F70" s="107">
        <f>F69*20%</f>
        <v>4.6000000000000005</v>
      </c>
    </row>
    <row r="71" spans="1:6" ht="15.75" thickBot="1" x14ac:dyDescent="0.3">
      <c r="A71" s="226"/>
      <c r="B71" s="80" t="s">
        <v>118</v>
      </c>
      <c r="C71" s="228"/>
      <c r="D71" s="229"/>
      <c r="E71" s="193"/>
      <c r="F71" s="108">
        <f>F69+F70</f>
        <v>27.6</v>
      </c>
    </row>
    <row r="73" spans="1:6" ht="63.75" customHeight="1" x14ac:dyDescent="0.25">
      <c r="B73" s="178" t="s">
        <v>242</v>
      </c>
      <c r="C73" s="178"/>
      <c r="D73" s="178"/>
      <c r="E73" s="178"/>
      <c r="F73" s="178"/>
    </row>
  </sheetData>
  <mergeCells count="18">
    <mergeCell ref="B73:F73"/>
    <mergeCell ref="E69:E71"/>
    <mergeCell ref="A44:A45"/>
    <mergeCell ref="B44:B45"/>
    <mergeCell ref="C44:C45"/>
    <mergeCell ref="D44:D45"/>
    <mergeCell ref="A69:A71"/>
    <mergeCell ref="C69:C71"/>
    <mergeCell ref="D69:D71"/>
    <mergeCell ref="D2:D3"/>
    <mergeCell ref="A36:A40"/>
    <mergeCell ref="C36:C40"/>
    <mergeCell ref="D36:D40"/>
    <mergeCell ref="A1:F1"/>
    <mergeCell ref="E36:E40"/>
    <mergeCell ref="A2:A3"/>
    <mergeCell ref="B2:B3"/>
    <mergeCell ref="C2:C3"/>
  </mergeCells>
  <pageMargins left="0.23622047244094491" right="0.23622047244094491" top="0.15748031496062992" bottom="0.15748031496062992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28" zoomScaleNormal="100" workbookViewId="0">
      <selection activeCell="H30" sqref="H30"/>
    </sheetView>
  </sheetViews>
  <sheetFormatPr baseColWidth="10" defaultRowHeight="15" x14ac:dyDescent="0.25"/>
  <cols>
    <col min="1" max="1" width="6.28515625" customWidth="1"/>
    <col min="2" max="2" width="50.28515625" customWidth="1"/>
    <col min="3" max="3" width="7.42578125" customWidth="1"/>
    <col min="4" max="4" width="7.5703125" customWidth="1"/>
    <col min="5" max="5" width="13.7109375" customWidth="1"/>
    <col min="6" max="6" width="13.5703125" customWidth="1"/>
  </cols>
  <sheetData>
    <row r="1" spans="1:6" ht="129.75" customHeight="1" thickBot="1" x14ac:dyDescent="0.3">
      <c r="A1" s="230"/>
      <c r="B1" s="230"/>
      <c r="C1" s="230"/>
      <c r="D1" s="230"/>
      <c r="E1" s="230"/>
      <c r="F1" s="230"/>
    </row>
    <row r="2" spans="1:6" ht="19.5" customHeight="1" x14ac:dyDescent="0.25">
      <c r="A2" s="233" t="s">
        <v>37</v>
      </c>
      <c r="B2" s="233" t="s">
        <v>38</v>
      </c>
      <c r="C2" s="233" t="s">
        <v>39</v>
      </c>
      <c r="D2" s="233" t="s">
        <v>40</v>
      </c>
      <c r="E2" s="64" t="s">
        <v>41</v>
      </c>
      <c r="F2" s="64" t="s">
        <v>41</v>
      </c>
    </row>
    <row r="3" spans="1:6" ht="15.75" thickBot="1" x14ac:dyDescent="0.3">
      <c r="A3" s="234"/>
      <c r="B3" s="234"/>
      <c r="C3" s="235"/>
      <c r="D3" s="234"/>
      <c r="E3" s="65" t="s">
        <v>42</v>
      </c>
      <c r="F3" s="66" t="s">
        <v>43</v>
      </c>
    </row>
    <row r="4" spans="1:6" ht="18.75" x14ac:dyDescent="0.25">
      <c r="A4" s="148" t="s">
        <v>201</v>
      </c>
      <c r="B4" s="58" t="s">
        <v>128</v>
      </c>
      <c r="C4" s="77"/>
      <c r="D4" s="133"/>
      <c r="E4" s="77"/>
      <c r="F4" s="133"/>
    </row>
    <row r="5" spans="1:6" x14ac:dyDescent="0.25">
      <c r="A5" s="149" t="s">
        <v>174</v>
      </c>
      <c r="B5" s="3" t="s">
        <v>129</v>
      </c>
      <c r="C5" s="43"/>
      <c r="D5" s="44"/>
      <c r="E5" s="43"/>
      <c r="F5" s="44"/>
    </row>
    <row r="6" spans="1:6" x14ac:dyDescent="0.25">
      <c r="A6" s="150" t="s">
        <v>202</v>
      </c>
      <c r="B6" s="14" t="s">
        <v>18</v>
      </c>
      <c r="C6" s="43"/>
      <c r="D6" s="44"/>
      <c r="E6" s="43"/>
      <c r="F6" s="44"/>
    </row>
    <row r="7" spans="1:6" x14ac:dyDescent="0.25">
      <c r="A7" s="151"/>
      <c r="B7" s="164" t="s">
        <v>19</v>
      </c>
      <c r="C7" s="43" t="s">
        <v>36</v>
      </c>
      <c r="D7" s="44">
        <v>1</v>
      </c>
      <c r="E7" s="88">
        <v>1</v>
      </c>
      <c r="F7" s="21">
        <f>SUM(E7*D7)</f>
        <v>1</v>
      </c>
    </row>
    <row r="8" spans="1:6" x14ac:dyDescent="0.25">
      <c r="A8" s="151"/>
      <c r="B8" s="164" t="s">
        <v>20</v>
      </c>
      <c r="C8" s="43"/>
      <c r="D8" s="44"/>
      <c r="E8" s="43"/>
      <c r="F8" s="21"/>
    </row>
    <row r="9" spans="1:6" x14ac:dyDescent="0.25">
      <c r="A9" s="150" t="s">
        <v>203</v>
      </c>
      <c r="B9" s="14" t="s">
        <v>21</v>
      </c>
      <c r="C9" s="43"/>
      <c r="D9" s="44"/>
      <c r="E9" s="43"/>
      <c r="F9" s="21"/>
    </row>
    <row r="10" spans="1:6" ht="24" x14ac:dyDescent="0.25">
      <c r="A10" s="151"/>
      <c r="B10" s="164" t="s">
        <v>22</v>
      </c>
      <c r="C10" s="43" t="s">
        <v>36</v>
      </c>
      <c r="D10" s="44">
        <v>1</v>
      </c>
      <c r="E10" s="88">
        <v>1</v>
      </c>
      <c r="F10" s="21">
        <f t="shared" ref="F10:F15" si="0">SUM(E10*D10)</f>
        <v>1</v>
      </c>
    </row>
    <row r="11" spans="1:6" x14ac:dyDescent="0.25">
      <c r="A11" s="150" t="s">
        <v>204</v>
      </c>
      <c r="B11" s="14" t="s">
        <v>23</v>
      </c>
      <c r="C11" s="43"/>
      <c r="D11" s="44"/>
      <c r="E11" s="43"/>
      <c r="F11" s="21"/>
    </row>
    <row r="12" spans="1:6" x14ac:dyDescent="0.25">
      <c r="A12" s="151"/>
      <c r="B12" s="164" t="s">
        <v>24</v>
      </c>
      <c r="C12" s="43" t="s">
        <v>36</v>
      </c>
      <c r="D12" s="44">
        <v>1</v>
      </c>
      <c r="E12" s="88">
        <v>1</v>
      </c>
      <c r="F12" s="21">
        <f t="shared" si="0"/>
        <v>1</v>
      </c>
    </row>
    <row r="13" spans="1:6" x14ac:dyDescent="0.25">
      <c r="A13" s="13"/>
      <c r="B13" s="164" t="s">
        <v>25</v>
      </c>
      <c r="C13" s="43" t="s">
        <v>36</v>
      </c>
      <c r="D13" s="44">
        <v>1</v>
      </c>
      <c r="E13" s="88">
        <v>1</v>
      </c>
      <c r="F13" s="21">
        <f t="shared" si="0"/>
        <v>1</v>
      </c>
    </row>
    <row r="14" spans="1:6" x14ac:dyDescent="0.25">
      <c r="A14" s="150" t="s">
        <v>205</v>
      </c>
      <c r="B14" s="14" t="s">
        <v>26</v>
      </c>
      <c r="C14" s="73"/>
      <c r="D14" s="154"/>
      <c r="E14" s="73"/>
      <c r="F14" s="21"/>
    </row>
    <row r="15" spans="1:6" ht="36" x14ac:dyDescent="0.25">
      <c r="A15" s="151"/>
      <c r="B15" s="164" t="s">
        <v>27</v>
      </c>
      <c r="C15" s="43" t="s">
        <v>0</v>
      </c>
      <c r="D15" s="44">
        <v>20</v>
      </c>
      <c r="E15" s="88">
        <v>1</v>
      </c>
      <c r="F15" s="21">
        <f t="shared" si="0"/>
        <v>20</v>
      </c>
    </row>
    <row r="16" spans="1:6" x14ac:dyDescent="0.25">
      <c r="A16" s="151"/>
      <c r="B16" s="141" t="s">
        <v>210</v>
      </c>
      <c r="C16" s="8" t="s">
        <v>36</v>
      </c>
      <c r="D16" s="7">
        <v>1</v>
      </c>
      <c r="E16" s="88"/>
      <c r="F16" s="40">
        <f>SUM(F7:F15)</f>
        <v>24</v>
      </c>
    </row>
    <row r="17" spans="1:6" x14ac:dyDescent="0.25">
      <c r="A17" s="151"/>
      <c r="B17" s="141"/>
      <c r="C17" s="8"/>
      <c r="D17" s="7"/>
      <c r="E17" s="88"/>
      <c r="F17" s="40"/>
    </row>
    <row r="18" spans="1:6" x14ac:dyDescent="0.25">
      <c r="A18" s="149" t="s">
        <v>175</v>
      </c>
      <c r="B18" s="142" t="s">
        <v>93</v>
      </c>
      <c r="C18" s="43"/>
      <c r="D18" s="44"/>
      <c r="E18" s="136"/>
      <c r="F18" s="155"/>
    </row>
    <row r="19" spans="1:6" x14ac:dyDescent="0.25">
      <c r="A19" s="150" t="s">
        <v>206</v>
      </c>
      <c r="B19" s="142" t="s">
        <v>152</v>
      </c>
      <c r="C19" s="43"/>
      <c r="D19" s="44"/>
      <c r="E19" s="136"/>
      <c r="F19" s="155"/>
    </row>
    <row r="20" spans="1:6" x14ac:dyDescent="0.25">
      <c r="A20" s="151"/>
      <c r="B20" s="164" t="s">
        <v>153</v>
      </c>
      <c r="C20" s="43" t="s">
        <v>36</v>
      </c>
      <c r="D20" s="93"/>
      <c r="E20" s="43" t="s">
        <v>126</v>
      </c>
      <c r="F20" s="44"/>
    </row>
    <row r="21" spans="1:6" ht="24" x14ac:dyDescent="0.25">
      <c r="A21" s="151"/>
      <c r="B21" s="164" t="s">
        <v>154</v>
      </c>
      <c r="C21" s="43" t="s">
        <v>36</v>
      </c>
      <c r="D21" s="44">
        <v>1</v>
      </c>
      <c r="E21" s="88">
        <v>1</v>
      </c>
      <c r="F21" s="21">
        <f>E21*D21</f>
        <v>1</v>
      </c>
    </row>
    <row r="22" spans="1:6" ht="24" x14ac:dyDescent="0.25">
      <c r="A22" s="151"/>
      <c r="B22" s="164" t="s">
        <v>155</v>
      </c>
      <c r="C22" s="43" t="s">
        <v>36</v>
      </c>
      <c r="D22" s="44">
        <v>1</v>
      </c>
      <c r="E22" s="88">
        <v>1</v>
      </c>
      <c r="F22" s="21">
        <f t="shared" ref="F22:F28" si="1">E22*D22</f>
        <v>1</v>
      </c>
    </row>
    <row r="23" spans="1:6" x14ac:dyDescent="0.25">
      <c r="A23" s="150" t="s">
        <v>207</v>
      </c>
      <c r="B23" s="142" t="s">
        <v>156</v>
      </c>
      <c r="C23" s="43"/>
      <c r="D23" s="44"/>
      <c r="E23" s="136"/>
      <c r="F23" s="21"/>
    </row>
    <row r="24" spans="1:6" ht="24" x14ac:dyDescent="0.25">
      <c r="A24" s="151"/>
      <c r="B24" s="164" t="s">
        <v>134</v>
      </c>
      <c r="C24" s="43" t="s">
        <v>36</v>
      </c>
      <c r="D24" s="44">
        <v>1</v>
      </c>
      <c r="E24" s="88">
        <v>1</v>
      </c>
      <c r="F24" s="21">
        <f>E24*D24</f>
        <v>1</v>
      </c>
    </row>
    <row r="25" spans="1:6" x14ac:dyDescent="0.25">
      <c r="A25" s="151"/>
      <c r="B25" s="164" t="s">
        <v>135</v>
      </c>
      <c r="C25" s="43"/>
      <c r="D25" s="44"/>
      <c r="E25" s="43"/>
      <c r="F25" s="21"/>
    </row>
    <row r="26" spans="1:6" ht="48" x14ac:dyDescent="0.25">
      <c r="A26" s="151"/>
      <c r="B26" s="164" t="s">
        <v>157</v>
      </c>
      <c r="C26" s="43" t="s">
        <v>36</v>
      </c>
      <c r="D26" s="44">
        <v>1</v>
      </c>
      <c r="E26" s="88">
        <v>1</v>
      </c>
      <c r="F26" s="21">
        <f t="shared" si="1"/>
        <v>1</v>
      </c>
    </row>
    <row r="27" spans="1:6" ht="24" x14ac:dyDescent="0.25">
      <c r="A27" s="151"/>
      <c r="B27" s="164" t="s">
        <v>158</v>
      </c>
      <c r="C27" s="43" t="s">
        <v>36</v>
      </c>
      <c r="D27" s="44">
        <v>1</v>
      </c>
      <c r="E27" s="88">
        <v>1</v>
      </c>
      <c r="F27" s="21">
        <f t="shared" si="1"/>
        <v>1</v>
      </c>
    </row>
    <row r="28" spans="1:6" ht="24" x14ac:dyDescent="0.25">
      <c r="A28" s="151"/>
      <c r="B28" s="164" t="s">
        <v>159</v>
      </c>
      <c r="C28" s="43" t="s">
        <v>36</v>
      </c>
      <c r="D28" s="44">
        <v>1</v>
      </c>
      <c r="E28" s="88">
        <v>1</v>
      </c>
      <c r="F28" s="21">
        <f t="shared" si="1"/>
        <v>1</v>
      </c>
    </row>
    <row r="29" spans="1:6" x14ac:dyDescent="0.25">
      <c r="A29" s="150" t="s">
        <v>208</v>
      </c>
      <c r="B29" s="142" t="s">
        <v>160</v>
      </c>
      <c r="C29" s="43"/>
      <c r="D29" s="44"/>
      <c r="E29" s="136"/>
      <c r="F29" s="21"/>
    </row>
    <row r="30" spans="1:6" ht="36" x14ac:dyDescent="0.25">
      <c r="A30" s="151"/>
      <c r="B30" s="164" t="s">
        <v>161</v>
      </c>
      <c r="C30" s="43" t="s">
        <v>36</v>
      </c>
      <c r="D30" s="93"/>
      <c r="E30" s="136" t="s">
        <v>126</v>
      </c>
      <c r="F30" s="21"/>
    </row>
    <row r="31" spans="1:6" ht="36" x14ac:dyDescent="0.25">
      <c r="A31" s="13"/>
      <c r="B31" s="164" t="s">
        <v>162</v>
      </c>
      <c r="C31" s="43" t="s">
        <v>36</v>
      </c>
      <c r="D31" s="44" t="s">
        <v>151</v>
      </c>
      <c r="E31" s="136"/>
      <c r="F31" s="21"/>
    </row>
    <row r="32" spans="1:6" ht="15.75" thickBot="1" x14ac:dyDescent="0.3">
      <c r="A32" s="152"/>
      <c r="B32" s="141" t="s">
        <v>209</v>
      </c>
      <c r="C32" s="8" t="s">
        <v>36</v>
      </c>
      <c r="D32" s="7">
        <v>1</v>
      </c>
      <c r="E32" s="88"/>
      <c r="F32" s="40">
        <f>SUM(F21:F31)</f>
        <v>6</v>
      </c>
    </row>
    <row r="33" spans="1:6" x14ac:dyDescent="0.25">
      <c r="A33" s="236"/>
      <c r="B33" s="145" t="s">
        <v>116</v>
      </c>
      <c r="C33" s="231"/>
      <c r="D33" s="231"/>
      <c r="E33" s="231"/>
      <c r="F33" s="146">
        <f>F16+F32</f>
        <v>30</v>
      </c>
    </row>
    <row r="34" spans="1:6" x14ac:dyDescent="0.25">
      <c r="A34" s="236"/>
      <c r="B34" s="126" t="s">
        <v>117</v>
      </c>
      <c r="C34" s="225"/>
      <c r="D34" s="225"/>
      <c r="E34" s="225"/>
      <c r="F34" s="143">
        <f>F33*20%</f>
        <v>6</v>
      </c>
    </row>
    <row r="35" spans="1:6" ht="15.75" thickBot="1" x14ac:dyDescent="0.3">
      <c r="A35" s="237"/>
      <c r="B35" s="147" t="s">
        <v>118</v>
      </c>
      <c r="C35" s="232"/>
      <c r="D35" s="232"/>
      <c r="E35" s="232"/>
      <c r="F35" s="144">
        <f>F33+F34</f>
        <v>36</v>
      </c>
    </row>
    <row r="36" spans="1:6" x14ac:dyDescent="0.25">
      <c r="A36" s="67"/>
      <c r="B36" s="67"/>
      <c r="C36" s="67"/>
      <c r="D36" s="67"/>
      <c r="E36" s="67"/>
      <c r="F36" s="67"/>
    </row>
    <row r="37" spans="1:6" x14ac:dyDescent="0.25">
      <c r="A37" s="68"/>
      <c r="B37" s="67"/>
      <c r="C37" s="67"/>
      <c r="D37" s="67"/>
      <c r="E37" s="67"/>
      <c r="F37" s="67"/>
    </row>
    <row r="38" spans="1:6" ht="66" customHeight="1" x14ac:dyDescent="0.25">
      <c r="B38" s="178" t="s">
        <v>242</v>
      </c>
      <c r="C38" s="178"/>
      <c r="D38" s="178"/>
      <c r="E38" s="178"/>
      <c r="F38" s="178"/>
    </row>
  </sheetData>
  <mergeCells count="10">
    <mergeCell ref="B38:F38"/>
    <mergeCell ref="A1:F1"/>
    <mergeCell ref="E33:E35"/>
    <mergeCell ref="A2:A3"/>
    <mergeCell ref="B2:B3"/>
    <mergeCell ref="C2:C3"/>
    <mergeCell ref="D2:D3"/>
    <mergeCell ref="A33:A35"/>
    <mergeCell ref="C33:C35"/>
    <mergeCell ref="D33:D35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Synthèse des Offres</vt:lpstr>
      <vt:lpstr>A- Complexe Sportif</vt:lpstr>
      <vt:lpstr>B- Salle Omnisport</vt:lpstr>
      <vt:lpstr>C -Salle de pin et D-vestiaires</vt:lpstr>
      <vt:lpstr>E -Salle de Tennis du Mûrier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LEROYER</dc:creator>
  <cp:lastModifiedBy>Benjamin LEROYER</cp:lastModifiedBy>
  <cp:lastPrinted>2019-04-10T09:38:41Z</cp:lastPrinted>
  <dcterms:created xsi:type="dcterms:W3CDTF">2019-04-02T14:35:42Z</dcterms:created>
  <dcterms:modified xsi:type="dcterms:W3CDTF">2019-06-06T09:52:21Z</dcterms:modified>
</cp:coreProperties>
</file>